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xl/ctrlProps/ctrlProp3.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codeName="{4470D2CD-2249-CD33-4A35-6F278624656F}"/>
  <workbookPr codeName="ThisWorkbook" defaultThemeVersion="124226"/>
  <mc:AlternateContent xmlns:mc="http://schemas.openxmlformats.org/markup-compatibility/2006">
    <mc:Choice Requires="x15">
      <x15ac:absPath xmlns:x15ac="http://schemas.microsoft.com/office/spreadsheetml/2010/11/ac" url="\\usda.net\NRCS\HOME\KSSA2\nrcs\Thomas.Roth\Documents\Standards and Specs\Cover Crop 340\ECS-6\"/>
    </mc:Choice>
  </mc:AlternateContent>
  <xr:revisionPtr revIDLastSave="0" documentId="13_ncr:1_{883AC764-D826-40F9-B735-DAF984C9DF18}" xr6:coauthVersionLast="45" xr6:coauthVersionMax="45" xr10:uidLastSave="{00000000-0000-0000-0000-000000000000}"/>
  <bookViews>
    <workbookView xWindow="-120" yWindow="-120" windowWidth="29040" windowHeight="15840" activeTab="1" xr2:uid="{00000000-000D-0000-FFFF-FFFF00000000}"/>
  </bookViews>
  <sheets>
    <sheet name="Instructions" sheetId="1" r:id="rId1"/>
    <sheet name="Design" sheetId="2" r:id="rId2"/>
    <sheet name="KS Table 1" sheetId="6" r:id="rId3"/>
    <sheet name="Choice lists" sheetId="7" state="hidden" r:id="rId4"/>
  </sheets>
  <definedNames>
    <definedName name="covercrop">'KS Table 1'!$A$2:$A$53</definedName>
    <definedName name="fertilization">'Choice lists'!$A$2:$A$5</definedName>
    <definedName name="_xlnm.Print_Area" localSheetId="1">Design!$B$2:$O$105</definedName>
    <definedName name="_xlnm.Print_Area" localSheetId="2">'KS Table 1'!$A$1:$V$60</definedName>
    <definedName name="seedingmethod">'Choice lists'!$A$19:$A$21</definedName>
    <definedName name="seedingwindow">'Choice lists'!$A$24:$A$27</definedName>
    <definedName name="Seeds_per_acre">Design!$H$35:$I$51</definedName>
    <definedName name="terminationmethod">'Choice lists'!$A$9:$A$15</definedName>
    <definedName name="vlookup">Design!$E$35</definedName>
    <definedName name="Z_39E92CA2_A5A8_481C_A1A5_8E48D1FF2092_.wvu.Cols" localSheetId="1" hidden="1">Design!#REF!</definedName>
    <definedName name="Z_39E92CA2_A5A8_481C_A1A5_8E48D1FF2092_.wvu.PrintArea" localSheetId="1" hidden="1">Design!$B$2:$O$103</definedName>
    <definedName name="Z_D093BDB0_EBF8_4D36_8795_4DF965EA24D3_.wvu.PrintArea" localSheetId="1" hidden="1">Design!$B$2:$O$103</definedName>
    <definedName name="Z_D613C846_1889_462D_93F3_1367D28B4CAD_.wvu.Cols" localSheetId="1" hidden="1">Design!#REF!</definedName>
    <definedName name="Z_D613C846_1889_462D_93F3_1367D28B4CAD_.wvu.PrintArea" localSheetId="1" hidden="1">Design!$B$2:$O$103</definedName>
  </definedNames>
  <calcPr calcId="191029"/>
  <customWorkbookViews>
    <customWorkbookView name="robert.glidden - Personal View" guid="{D093BDB0-EBF8-4D36-8795-4DF965EA24D3}" mergeInterval="0" personalView="1" maximized="1" windowWidth="713" windowHeight="844" activeSheetId="3"/>
    <customWorkbookView name="michael.kucera - Personal View" guid="{D613C846-1889-462D-93F3-1367D28B4CAD}" mergeInterval="0" personalView="1" maximized="1" windowWidth="1276" windowHeight="852" activeSheetId="3"/>
    <customWorkbookView name="Jarred Kneisel - Personal View" guid="{39E92CA2-A5A8-481C-A1A5-8E48D1FF2092}" mergeInterval="0" personalView="1" maximized="1" xWindow="1" yWindow="1" windowWidth="1651" windowHeight="829"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5" i="2" l="1"/>
  <c r="N36" i="2" l="1"/>
  <c r="N37" i="2"/>
  <c r="N38" i="2"/>
  <c r="N39" i="2"/>
  <c r="N40" i="2"/>
  <c r="N41" i="2"/>
  <c r="N42" i="2"/>
  <c r="N43" i="2"/>
  <c r="N44" i="2"/>
  <c r="N45" i="2"/>
  <c r="N46" i="2"/>
  <c r="N47" i="2"/>
  <c r="N48" i="2"/>
  <c r="N35" i="2"/>
  <c r="L36" i="2"/>
  <c r="L37" i="2"/>
  <c r="L38" i="2"/>
  <c r="L39" i="2"/>
  <c r="L40" i="2"/>
  <c r="L41" i="2"/>
  <c r="L42" i="2"/>
  <c r="L43" i="2"/>
  <c r="L44" i="2"/>
  <c r="L45" i="2"/>
  <c r="L46" i="2"/>
  <c r="L47" i="2"/>
  <c r="L48" i="2"/>
  <c r="L35" i="2"/>
  <c r="E36" i="2"/>
  <c r="E37" i="2"/>
  <c r="E38" i="2"/>
  <c r="E39" i="2"/>
  <c r="E40" i="2"/>
  <c r="E41" i="2"/>
  <c r="E42" i="2"/>
  <c r="E43" i="2"/>
  <c r="E44" i="2"/>
  <c r="E45" i="2"/>
  <c r="E46" i="2"/>
  <c r="E47" i="2"/>
  <c r="E48" i="2"/>
  <c r="B109" i="2" l="1"/>
  <c r="D109" i="2" s="1"/>
  <c r="B110" i="2"/>
  <c r="D110" i="2" s="1"/>
  <c r="B111" i="2"/>
  <c r="D111" i="2" s="1"/>
  <c r="B112" i="2"/>
  <c r="D112" i="2" s="1"/>
  <c r="B113" i="2"/>
  <c r="D113" i="2" s="1"/>
  <c r="B114" i="2"/>
  <c r="D114" i="2" s="1"/>
  <c r="B115" i="2"/>
  <c r="D115" i="2" s="1"/>
  <c r="B116" i="2"/>
  <c r="D116" i="2" s="1"/>
  <c r="B117" i="2"/>
  <c r="D117" i="2" s="1"/>
  <c r="B118" i="2"/>
  <c r="D118" i="2" s="1"/>
  <c r="B119" i="2"/>
  <c r="D119" i="2" s="1"/>
  <c r="B120" i="2"/>
  <c r="D120" i="2" s="1"/>
  <c r="B121" i="2"/>
  <c r="D121" i="2" s="1"/>
  <c r="B122" i="2"/>
  <c r="D122" i="2" s="1"/>
  <c r="B123" i="2"/>
  <c r="D123" i="2" s="1"/>
  <c r="B124" i="2"/>
  <c r="D124" i="2" s="1"/>
  <c r="B108" i="2"/>
  <c r="D108" i="2" s="1"/>
  <c r="D125" i="2" l="1"/>
  <c r="B30" i="2" l="1"/>
  <c r="B29" i="2"/>
  <c r="E77" i="2" l="1"/>
  <c r="J44" i="2" l="1"/>
  <c r="M44" i="2" s="1"/>
  <c r="H44" i="2"/>
  <c r="G44" i="2" s="1"/>
  <c r="E117" i="2" s="1"/>
  <c r="F44" i="2"/>
  <c r="J43" i="2"/>
  <c r="M43" i="2" s="1"/>
  <c r="I43" i="2"/>
  <c r="H43" i="2"/>
  <c r="G43" i="2" s="1"/>
  <c r="E116" i="2" s="1"/>
  <c r="F43" i="2"/>
  <c r="J42" i="2"/>
  <c r="M42" i="2" s="1"/>
  <c r="I42" i="2"/>
  <c r="H42" i="2"/>
  <c r="G42" i="2" s="1"/>
  <c r="E115" i="2" s="1"/>
  <c r="F42" i="2"/>
  <c r="J41" i="2"/>
  <c r="M41" i="2" s="1"/>
  <c r="I41" i="2"/>
  <c r="H41" i="2"/>
  <c r="G41" i="2" s="1"/>
  <c r="E114" i="2" s="1"/>
  <c r="F41" i="2"/>
  <c r="D52" i="2" l="1"/>
  <c r="J45" i="2" l="1"/>
  <c r="M45" i="2" s="1"/>
  <c r="J47" i="2"/>
  <c r="M47" i="2" s="1"/>
  <c r="J49" i="2"/>
  <c r="J50" i="2"/>
  <c r="J51" i="2"/>
  <c r="F50" i="2" l="1"/>
  <c r="H50" i="2"/>
  <c r="I46" i="2"/>
  <c r="F36" i="2"/>
  <c r="J36" i="2" s="1"/>
  <c r="M36" i="2" s="1"/>
  <c r="F37" i="2"/>
  <c r="J37" i="2" s="1"/>
  <c r="M37" i="2" s="1"/>
  <c r="F38" i="2"/>
  <c r="J38" i="2" s="1"/>
  <c r="M38" i="2" s="1"/>
  <c r="F39" i="2"/>
  <c r="J39" i="2" s="1"/>
  <c r="M39" i="2" s="1"/>
  <c r="F40" i="2"/>
  <c r="J40" i="2" s="1"/>
  <c r="M40" i="2" s="1"/>
  <c r="F45" i="2"/>
  <c r="F46" i="2"/>
  <c r="J46" i="2" s="1"/>
  <c r="M46" i="2" s="1"/>
  <c r="F47" i="2"/>
  <c r="F48" i="2"/>
  <c r="J48" i="2" s="1"/>
  <c r="M48" i="2" s="1"/>
  <c r="F49" i="2"/>
  <c r="F51" i="2"/>
  <c r="H46" i="2"/>
  <c r="B26" i="2" l="1"/>
  <c r="B31" i="2"/>
  <c r="B28" i="2" l="1"/>
  <c r="B27" i="2"/>
  <c r="F35" i="2" l="1"/>
  <c r="J35" i="2" s="1"/>
  <c r="H35" i="2"/>
  <c r="H36" i="2"/>
  <c r="I36" i="2"/>
  <c r="H37" i="2"/>
  <c r="I37" i="2"/>
  <c r="H38" i="2"/>
  <c r="I38" i="2"/>
  <c r="H39" i="2"/>
  <c r="I39" i="2"/>
  <c r="H40" i="2"/>
  <c r="I40" i="2"/>
  <c r="H45" i="2"/>
  <c r="G45" i="2" s="1"/>
  <c r="E118" i="2" s="1"/>
  <c r="I45" i="2"/>
  <c r="H47" i="2"/>
  <c r="G47" i="2" s="1"/>
  <c r="E120" i="2" s="1"/>
  <c r="I47" i="2"/>
  <c r="H48" i="2"/>
  <c r="H49" i="2"/>
  <c r="G49" i="2" s="1"/>
  <c r="E122" i="2" s="1"/>
  <c r="H51" i="2"/>
  <c r="G51" i="2" s="1"/>
  <c r="E124" i="2" s="1"/>
  <c r="G48" i="2" l="1"/>
  <c r="E121" i="2" s="1"/>
  <c r="M35" i="2"/>
  <c r="J52" i="2"/>
  <c r="H52" i="2"/>
  <c r="G46" i="2" s="1"/>
  <c r="E119" i="2" s="1"/>
  <c r="G35" i="2" l="1"/>
  <c r="G50" i="2"/>
  <c r="E123" i="2" s="1"/>
  <c r="G37" i="2"/>
  <c r="E110" i="2" s="1"/>
  <c r="G39" i="2"/>
  <c r="E112" i="2" s="1"/>
  <c r="G36" i="2"/>
  <c r="E109" i="2" s="1"/>
  <c r="G38" i="2"/>
  <c r="E111" i="2" s="1"/>
  <c r="G40" i="2"/>
  <c r="E113" i="2" s="1"/>
  <c r="E108" i="2" l="1"/>
  <c r="E125" i="2" s="1"/>
  <c r="F79" i="2" s="1"/>
  <c r="G5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richard.webb</author>
    <author>mark.anderson</author>
    <author>Jarred Kneisel</author>
  </authors>
  <commentList>
    <comment ref="B19" authorId="0" shapeId="0" xr:uid="{00000000-0006-0000-0100-000001000000}">
      <text>
        <r>
          <rPr>
            <sz val="8"/>
            <color indexed="81"/>
            <rFont val="Tahoma"/>
            <family val="2"/>
          </rPr>
          <t xml:space="preserve">Complete when erosion reduction is an objective.
</t>
        </r>
      </text>
    </comment>
    <comment ref="B20" authorId="1" shapeId="0" xr:uid="{00000000-0006-0000-0100-000002000000}">
      <text>
        <r>
          <rPr>
            <sz val="8"/>
            <color indexed="81"/>
            <rFont val="Tahoma"/>
            <family val="2"/>
          </rPr>
          <t>SCI rating is required if cover crop purpose is to increase soil organic matter content.</t>
        </r>
      </text>
    </comment>
    <comment ref="D33" authorId="2" shapeId="0" xr:uid="{00000000-0006-0000-0100-000003000000}">
      <text>
        <r>
          <rPr>
            <sz val="8"/>
            <color indexed="81"/>
            <rFont val="Tahoma"/>
            <family val="2"/>
          </rPr>
          <t>Actual amount to be seeded.</t>
        </r>
      </text>
    </comment>
    <comment ref="G33" authorId="2" shapeId="0" xr:uid="{00000000-0006-0000-0100-000004000000}">
      <text>
        <r>
          <rPr>
            <sz val="8"/>
            <color indexed="81"/>
            <rFont val="Tahoma"/>
            <family val="2"/>
          </rPr>
          <t>Percent of mix is based on seeds per acre.</t>
        </r>
      </text>
    </comment>
    <comment ref="H52" authorId="2" shapeId="0" xr:uid="{00000000-0006-0000-0100-000005000000}">
      <text>
        <r>
          <rPr>
            <sz val="8"/>
            <color indexed="81"/>
            <rFont val="Tahoma"/>
            <family val="2"/>
          </rPr>
          <t>Should be over 650,000 seeds/ac for Zone 3.  Zone 2 450,00 seeds per acre. Zone 1 350,000 seeds per acre.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Jarred Kneisel</author>
  </authors>
  <commentList>
    <comment ref="E38" authorId="0" shapeId="0" xr:uid="{9EDADAB7-A620-4107-8539-351C0DCF153D}">
      <text>
        <r>
          <rPr>
            <sz val="8"/>
            <color indexed="81"/>
            <rFont val="Tahoma"/>
            <family val="2"/>
          </rPr>
          <t>Poor weed suppression, but herbicide-resistant varieties available.</t>
        </r>
      </text>
    </comment>
  </commentList>
</comments>
</file>

<file path=xl/sharedStrings.xml><?xml version="1.0" encoding="utf-8"?>
<sst xmlns="http://schemas.openxmlformats.org/spreadsheetml/2006/main" count="1027" uniqueCount="333">
  <si>
    <t>Species</t>
  </si>
  <si>
    <t>Without Cover Crop</t>
  </si>
  <si>
    <t>With Cover Crop</t>
  </si>
  <si>
    <t>L</t>
  </si>
  <si>
    <t>F</t>
  </si>
  <si>
    <t>M</t>
  </si>
  <si>
    <t>G</t>
  </si>
  <si>
    <t>P</t>
  </si>
  <si>
    <t>H</t>
  </si>
  <si>
    <t>Attract Beneficial Insects</t>
  </si>
  <si>
    <t>Seeding Window:</t>
  </si>
  <si>
    <t>Variety</t>
  </si>
  <si>
    <t>Acres</t>
  </si>
  <si>
    <t>Crop Type</t>
  </si>
  <si>
    <t>Total lbs</t>
  </si>
  <si>
    <t>N</t>
  </si>
  <si>
    <t>Y</t>
  </si>
  <si>
    <t xml:space="preserve">Species </t>
  </si>
  <si>
    <t>Cover Crop</t>
  </si>
  <si>
    <t>Erosion Reduction</t>
  </si>
  <si>
    <t>Erosion rates (water, wind):</t>
  </si>
  <si>
    <t>Planned Condition</t>
  </si>
  <si>
    <t>inches</t>
  </si>
  <si>
    <t>No</t>
  </si>
  <si>
    <t>Practice Check Out Conditions</t>
  </si>
  <si>
    <t>(circle one)</t>
  </si>
  <si>
    <t>Planned Cover Crop Mixture</t>
  </si>
  <si>
    <t>Ratings</t>
  </si>
  <si>
    <t>There are a number of help comments noted with the small red triangle in the upper right-hand corner of a cell.</t>
  </si>
  <si>
    <t>Repeat for each specie to be included in the mix.</t>
  </si>
  <si>
    <t>The sheet is set up to enter data required for documentation or design in the yellow-colored cells.  Blue colored cells are for optional documentation that may be helpful to report or track data.</t>
  </si>
  <si>
    <t>Immediately below the Cover Crop Design section, scroll down the to find the Certification Sheet.  The top section with producer information is automatically populated from the data entered in the Design section.</t>
  </si>
  <si>
    <t>There is space for both the producer and NRCS signatures at the bottom, along with an area for comments or notes.</t>
  </si>
  <si>
    <t>Cover Crop Certification Sheet</t>
  </si>
  <si>
    <t>Seedbed for grass seeding</t>
  </si>
  <si>
    <t>3/15-5/15 or 8/1-9/15</t>
  </si>
  <si>
    <t>3/15-4/15 or 8/22-9/12</t>
  </si>
  <si>
    <t>3/15-4/15</t>
  </si>
  <si>
    <t>5/15-8/15</t>
  </si>
  <si>
    <t>6/1-7/15</t>
  </si>
  <si>
    <t>4/20-5/10</t>
  </si>
  <si>
    <t>8/15-9/15</t>
  </si>
  <si>
    <t>8/1-9/15 or 11/1-5/15</t>
  </si>
  <si>
    <t>5/15-8/16</t>
  </si>
  <si>
    <t>3/15-5/1 or 8/1-9/1</t>
  </si>
  <si>
    <t>3/15-5/15 or 8/15-9/15</t>
  </si>
  <si>
    <t>7/15-8/20</t>
  </si>
  <si>
    <t>You may save the workbook to the producer file as needed.   Perform a Save As function so you do not overwrite the workbook.</t>
  </si>
  <si>
    <t>Plant Water Use</t>
  </si>
  <si>
    <t>G = Good</t>
  </si>
  <si>
    <t>F = Fair</t>
  </si>
  <si>
    <t>P = Poor</t>
  </si>
  <si>
    <t>Benchmark Condition</t>
  </si>
  <si>
    <t>Increase Soil O.M.</t>
  </si>
  <si>
    <t>Seed size (Large or Fine)</t>
  </si>
  <si>
    <t>Seeds/pound</t>
  </si>
  <si>
    <t>Mycorrhizal fungi association</t>
  </si>
  <si>
    <t>Buckwheat</t>
  </si>
  <si>
    <t>Clover, Crimson</t>
  </si>
  <si>
    <t>Clover, Red</t>
  </si>
  <si>
    <t>Clover, Subterranean</t>
  </si>
  <si>
    <t>Clover, White</t>
  </si>
  <si>
    <t>Cowpeas</t>
  </si>
  <si>
    <t>Millet, Pearl</t>
  </si>
  <si>
    <t>Millet, Proso</t>
  </si>
  <si>
    <t>Oats, Spring</t>
  </si>
  <si>
    <t>Pea, Field</t>
  </si>
  <si>
    <t>Ryegrass, Annual</t>
  </si>
  <si>
    <t>Soybean</t>
  </si>
  <si>
    <t>Turnip</t>
  </si>
  <si>
    <t>Vetch, Hairy</t>
  </si>
  <si>
    <t>Vetch, Woollypod</t>
  </si>
  <si>
    <t>Wheat, Winter</t>
  </si>
  <si>
    <t>VG</t>
  </si>
  <si>
    <t>Seeding Rate</t>
  </si>
  <si>
    <t>Comments</t>
  </si>
  <si>
    <t>E</t>
  </si>
  <si>
    <t>50-90</t>
  </si>
  <si>
    <t>10-20</t>
  </si>
  <si>
    <t>NFT</t>
  </si>
  <si>
    <t>Prone to lodging in N-rich soil.</t>
  </si>
  <si>
    <t>Tolerates triazine herbicides.</t>
  </si>
  <si>
    <t>Mid-season cutting increases yield and root penetration.</t>
  </si>
  <si>
    <t>Cultivar effects season length, habit.</t>
  </si>
  <si>
    <t>Biomass breaks down quickly.</t>
  </si>
  <si>
    <t>Heavy N and H2O user; cutting boosts dry matter significantly.</t>
  </si>
  <si>
    <t>Vetch, Chickling</t>
  </si>
  <si>
    <t>Vetch, Common</t>
  </si>
  <si>
    <t>Flax</t>
  </si>
  <si>
    <t>Safflower</t>
  </si>
  <si>
    <t>Sunflower</t>
  </si>
  <si>
    <t>Teff grass</t>
  </si>
  <si>
    <t>Utilize excess moisture</t>
  </si>
  <si>
    <t>C:N Ratio</t>
  </si>
  <si>
    <t>Pea, Winter</t>
  </si>
  <si>
    <t>Mustard</t>
  </si>
  <si>
    <t>Not recommended for use before soybeans (Soybean cyst nematode host)</t>
  </si>
  <si>
    <t>Percent of Mix</t>
  </si>
  <si>
    <t>Irrigated:     Yes</t>
  </si>
  <si>
    <t>Date</t>
  </si>
  <si>
    <t>%</t>
  </si>
  <si>
    <t>Decision Maker's Objective(s)</t>
  </si>
  <si>
    <t>E = Excellent</t>
  </si>
  <si>
    <t>VG = Very Good</t>
  </si>
  <si>
    <t>Rye, Cereal</t>
  </si>
  <si>
    <t>Clover, Berseem</t>
  </si>
  <si>
    <t>Medics</t>
  </si>
  <si>
    <t>8-12</t>
  </si>
  <si>
    <t>Heavy N and H2O user in spring, during stem growth.</t>
  </si>
  <si>
    <t>Winter-kills at 25F.</t>
  </si>
  <si>
    <t>N released rapidly.  Winter-kills at 25F.</t>
  </si>
  <si>
    <t>Perennials can easily become weedy.</t>
  </si>
  <si>
    <t>Strong seedlings, quick to nodulate.  Cultivars vary widely.</t>
  </si>
  <si>
    <t>Tall stalks, deept roots in 2nd year.  Hard seed a possibility.</t>
  </si>
  <si>
    <t>Can be invasive, persistent after 1st year.</t>
  </si>
  <si>
    <t>Overgrazing can be toxic.  Hard seed a possibility.</t>
  </si>
  <si>
    <t>8/20-9/15</t>
  </si>
  <si>
    <t>8/1-9/12</t>
  </si>
  <si>
    <t>10-14</t>
  </si>
  <si>
    <t>Seed cost ($/lb)</t>
  </si>
  <si>
    <t>3/15-5/15 or 8/1-9/1</t>
  </si>
  <si>
    <t>Remarks</t>
  </si>
  <si>
    <t>Mung bean</t>
  </si>
  <si>
    <t>5/1-7/15</t>
  </si>
  <si>
    <t>Ethiopian cabbage</t>
  </si>
  <si>
    <t>May be host for root-knot nematode, not to be used in rotation w/potatoes.</t>
  </si>
  <si>
    <t>Fava bean</t>
  </si>
  <si>
    <t>Conserve soil moisture</t>
  </si>
  <si>
    <t xml:space="preserve">Management </t>
  </si>
  <si>
    <t>Considerations:</t>
  </si>
  <si>
    <t>Reduce erosion/particulates</t>
  </si>
  <si>
    <t xml:space="preserve">Producer's Statement </t>
  </si>
  <si>
    <t>Signature</t>
  </si>
  <si>
    <t>Biological nitrogen fixation</t>
  </si>
  <si>
    <t>Pest suppression</t>
  </si>
  <si>
    <t xml:space="preserve">Increase soil organic matter </t>
  </si>
  <si>
    <t>Attract beneficial Insects</t>
  </si>
  <si>
    <t>Minimize and reduce soil compaction</t>
  </si>
  <si>
    <t>Provide supplemental grazing/hay</t>
  </si>
  <si>
    <t>Capture, recycle, redistribute nutrients</t>
  </si>
  <si>
    <t>Soil Condition Index (SCI):</t>
  </si>
  <si>
    <t>Site Preparation</t>
  </si>
  <si>
    <t>Fertility Used</t>
  </si>
  <si>
    <t>Date Seeded</t>
  </si>
  <si>
    <t>Acres Seeded</t>
  </si>
  <si>
    <t>Seeding Depth</t>
  </si>
  <si>
    <t>Seeding Method</t>
  </si>
  <si>
    <t>Weed Control</t>
  </si>
  <si>
    <t>Termination Method</t>
  </si>
  <si>
    <t>Total lbs Planted</t>
  </si>
  <si>
    <t xml:space="preserve">See Page 2 for Practice Design Approval Signatures </t>
  </si>
  <si>
    <t>Producer Signature                         Date</t>
  </si>
  <si>
    <t>Planner Signature</t>
  </si>
  <si>
    <t>In order to get the cover crop species mix design area to work, the planner must enter the acres in cell L7 in the top section.  This will populate the acres in this section.  The same acres will be applied to each cover crop specie in the seeding mix.</t>
  </si>
  <si>
    <r>
      <t xml:space="preserve">Note:  </t>
    </r>
    <r>
      <rPr>
        <sz val="8"/>
        <rFont val="Arial"/>
        <family val="2"/>
      </rPr>
      <t>Yellow areas indicate required data.  Blue areas indicate optional data.</t>
    </r>
  </si>
  <si>
    <t>Name:</t>
  </si>
  <si>
    <t>Crop Year:</t>
  </si>
  <si>
    <t>Program:</t>
  </si>
  <si>
    <t>Contract No.:</t>
  </si>
  <si>
    <t>Contract Item No.:</t>
  </si>
  <si>
    <t>Address:</t>
  </si>
  <si>
    <t>Field No.:</t>
  </si>
  <si>
    <t>Section:</t>
  </si>
  <si>
    <t>Township:</t>
  </si>
  <si>
    <t>Range:</t>
  </si>
  <si>
    <t>Acres:</t>
  </si>
  <si>
    <t>Indicate the decision-maker's objective(s) for applying cover crop in priority order (i.e., 1, 2, 3)</t>
  </si>
  <si>
    <t xml:space="preserve">                       Fertilization:</t>
  </si>
  <si>
    <t xml:space="preserve">     Seeding Method: </t>
  </si>
  <si>
    <t xml:space="preserve">  Termination Method:</t>
  </si>
  <si>
    <t>Always consider available moisture for your area.  Be aware of potential herbicide carry-over from previous crop(s) and/or potential negative effects of some cover crops with next planned crop.</t>
  </si>
  <si>
    <t>Total Pounds</t>
  </si>
  <si>
    <t>Minimum Germination Temperature</t>
  </si>
  <si>
    <t>Seed Rate lbs/acre</t>
  </si>
  <si>
    <t>Seeds Per Acre</t>
  </si>
  <si>
    <t>Seed Rate lbs/acre:</t>
  </si>
  <si>
    <t>Instructions:  Document producer's actual cover crop planting information below.</t>
  </si>
  <si>
    <t>Cover Crop Height at Termination</t>
  </si>
  <si>
    <t>Percent Ground Cover</t>
  </si>
  <si>
    <t>Notes and Comments:</t>
  </si>
  <si>
    <t>Designed by:</t>
  </si>
  <si>
    <t>This practice has been applied as designed:</t>
  </si>
  <si>
    <t>Application meets Kansas NRCS specifications:</t>
  </si>
  <si>
    <t>Checked/approved by:</t>
  </si>
  <si>
    <t>Instructions for the Cover Crop Certification</t>
  </si>
  <si>
    <t>Cover Crop Certification</t>
  </si>
  <si>
    <t>The form is protected and includes some choice lists, look-up functions, and calculations to assist the planner in designing a successful cover crop planting.</t>
  </si>
  <si>
    <t>You can move through the form with the TAB key, hitting ENTER after data entry or with the mouse by clicking on the cell that you want to work in.</t>
  </si>
  <si>
    <t>This section is for the producer to provide their top resource concern(s) to be addressed by use of a cover crop.  Usually, a cover crop will address more than one resource concern.  Have the producer indicate the primary resource concern (with the number 1), then any additional concerns with 2, 3, etc.  You do not have to indicate more than one.</t>
  </si>
  <si>
    <t>This form will print on two pages; Cover Crop Design and Cover Crop Certification.</t>
  </si>
  <si>
    <t>Depending on what objectives are selected, Management Considerations may be populated in the table below the fertilization method line.  These are simply to serve as a reminder for the conservation planner.  Additional notes can be entered at the top.</t>
  </si>
  <si>
    <t>Enter the soil map unit name and/or symbol.</t>
  </si>
  <si>
    <t>Planned Cover Crop Mixture and Calculations</t>
  </si>
  <si>
    <t>If the objective is erosion control, include appropriate soil loss estimates (before and after installation of the cover crop.)  These numbers are entered in cells E19 and I19.</t>
  </si>
  <si>
    <t>If the objective is increasing soil organic matter content, enter the Soil Conditioning Index prior to and after installation of the cover crop in cells E20 and I20.</t>
  </si>
  <si>
    <r>
      <t>In column B, select the cover crop specie and enter the variety, if desired, in column C.  Then enter the seed rate (lbs/acre) for the specie.  The form will calculate the remaining cells based on the information in Table 1 about that particular specie.  (A comment about the minimum germination temperature for a given specie</t>
    </r>
    <r>
      <rPr>
        <sz val="10"/>
        <rFont val="Calibri"/>
        <family val="2"/>
      </rPr>
      <t>—</t>
    </r>
    <r>
      <rPr>
        <sz val="10"/>
        <rFont val="Arial"/>
        <family val="2"/>
      </rPr>
      <t>one source of information to find your local soil temperature is to go to Kansas State University Research and Extension's Weather Data Library, and choose "Weekly Soil Temperatures.")</t>
    </r>
  </si>
  <si>
    <t>The recommended seeding rates are for a single species seeding that would be drilled, not broadcast.  If broadcasting or spreading the cover crop on the surface and following with light incorporation, most references recommend increasing the seeding rates by 25 to 50 percent to ensure an even, effective cover.  The form does not account for this increased seeding rate.  It is the responsibility of the planner/producer to ensure adequate seed will be planted to meet the site conditions and planned purpose.</t>
  </si>
  <si>
    <t xml:space="preserve">The person completing the checkout/certification will fill out the necessary blanks in order to document the installation of the practice.  </t>
  </si>
  <si>
    <r>
      <t>TABLE 1 Cover Crop</t>
    </r>
    <r>
      <rPr>
        <b/>
        <sz val="10"/>
        <rFont val="Calibri"/>
        <family val="2"/>
      </rPr>
      <t>—</t>
    </r>
    <r>
      <rPr>
        <b/>
        <sz val="10"/>
        <rFont val="Arial"/>
        <family val="2"/>
      </rPr>
      <t>Common Species and Properties</t>
    </r>
  </si>
  <si>
    <t>This table provides a lot of information on several common cover crops for use in Kansas.  This list is not all-inclusive, but is intended to give sufficient guidance to producers and planners to design an effective cover crop system for their operation.  Each specie is rated on various characteristics (i.e., excellent to poor.)  When the decision-maker's objective(s) are given a priority, the table will update each species' weighted value based on these characteristics.</t>
  </si>
  <si>
    <t>CS—Grass</t>
  </si>
  <si>
    <t>WS—Broadleaf</t>
  </si>
  <si>
    <t>CS—Legume</t>
  </si>
  <si>
    <t>WS—Legume</t>
  </si>
  <si>
    <t>CS—Broadleaf</t>
  </si>
  <si>
    <t>CS—Brassica</t>
  </si>
  <si>
    <t>WS—Grass</t>
  </si>
  <si>
    <r>
      <t xml:space="preserve">Suppresses </t>
    </r>
    <r>
      <rPr>
        <i/>
        <sz val="11"/>
        <rFont val="Times New Roman"/>
        <family val="1"/>
      </rPr>
      <t>Rhizoctonia</t>
    </r>
  </si>
  <si>
    <t>Sorghum, Sudan</t>
  </si>
  <si>
    <t>Capture, recycle, redistribute nutrients in the soil profile</t>
  </si>
  <si>
    <t>Weed suppression</t>
  </si>
  <si>
    <t>Provide supplemental grazing</t>
  </si>
  <si>
    <t>Promote biological nitrogen fixation</t>
  </si>
  <si>
    <t>Minimize/reduce soil compaction</t>
  </si>
  <si>
    <t>Hardiness through zone</t>
  </si>
  <si>
    <t>Seeding dates</t>
  </si>
  <si>
    <t>Minimum germination temperature</t>
  </si>
  <si>
    <t>Summer smother crop; breaks down quickly, sets seed quickly</t>
  </si>
  <si>
    <t>Multiple cuttings needed to achieve peak N</t>
  </si>
  <si>
    <t>Establishes easily, grows quickly if planted early in fall, matures early in spring</t>
  </si>
  <si>
    <t>Tolerates moderately alkaline conditions, but does poorly in acidic soil &lt;pH 6.0</t>
  </si>
  <si>
    <t>Excellent forage, easily established, widely adapted (preference to areas where corn grows)</t>
  </si>
  <si>
    <t>8-15</t>
  </si>
  <si>
    <t>15-20</t>
  </si>
  <si>
    <t>3-9</t>
  </si>
  <si>
    <t>50-80</t>
  </si>
  <si>
    <t>5-10</t>
  </si>
  <si>
    <t>50-60</t>
  </si>
  <si>
    <t>30-80</t>
  </si>
  <si>
    <t>3-8</t>
  </si>
  <si>
    <t>5-7</t>
  </si>
  <si>
    <t>7/1-8/15</t>
  </si>
  <si>
    <t>3-7</t>
  </si>
  <si>
    <t>15-30</t>
  </si>
  <si>
    <t>3/15-4/15 or 8/1-8/21</t>
  </si>
  <si>
    <t>20-40</t>
  </si>
  <si>
    <t>20-25</t>
  </si>
  <si>
    <t>Millet, German</t>
  </si>
  <si>
    <t>Oats, Winter</t>
  </si>
  <si>
    <t>30-60</t>
  </si>
  <si>
    <t>CS - Grass</t>
  </si>
  <si>
    <t>12-20</t>
  </si>
  <si>
    <t>10-25</t>
  </si>
  <si>
    <t>Triticale, Spring</t>
  </si>
  <si>
    <t>Triticale, Winter</t>
  </si>
  <si>
    <t>Radish, Grazer</t>
  </si>
  <si>
    <t>4-8</t>
  </si>
  <si>
    <t>Radish, Oilseed</t>
  </si>
  <si>
    <t>10-15</t>
  </si>
  <si>
    <t>20-50</t>
  </si>
  <si>
    <t>Guar</t>
  </si>
  <si>
    <t>WS-Legume</t>
  </si>
  <si>
    <t>6/1--7/15</t>
  </si>
  <si>
    <t>Lentils, Spring</t>
  </si>
  <si>
    <t>Lentils, Winter</t>
  </si>
  <si>
    <t>4/1-5/10 or 8/1/-9/15</t>
  </si>
  <si>
    <t>6-10</t>
  </si>
  <si>
    <t>/1 Surface compaction</t>
  </si>
  <si>
    <t>VG /1</t>
  </si>
  <si>
    <t>E /1</t>
  </si>
  <si>
    <t>50-75</t>
  </si>
  <si>
    <t>20-75</t>
  </si>
  <si>
    <t>Host for root knot nematode, soybean cyst nematode and root-lesion nematode.</t>
  </si>
  <si>
    <t>Best suited to the south east part of the state.</t>
  </si>
  <si>
    <t>C:N Ranking</t>
  </si>
  <si>
    <t>Corn</t>
  </si>
  <si>
    <t xml:space="preserve"> </t>
  </si>
  <si>
    <t>WS_Grass</t>
  </si>
  <si>
    <t>7/1-8/1</t>
  </si>
  <si>
    <t>Drought tolerant</t>
  </si>
  <si>
    <t>S</t>
  </si>
  <si>
    <t>Seeds/Bulk lbs</t>
  </si>
  <si>
    <t xml:space="preserve">Additional county specific seeding information can be found at the following site: </t>
  </si>
  <si>
    <t>Weighted C:N Ratio</t>
  </si>
  <si>
    <t>C:N</t>
  </si>
  <si>
    <t>20-26</t>
  </si>
  <si>
    <r>
      <t xml:space="preserve">The design of this practice and operation and maintenance (O&amp;M) have been discussed, and I concur with the design and agree to perform the necessary O&amp;M for the life of this practice.  </t>
    </r>
    <r>
      <rPr>
        <b/>
        <u/>
        <sz val="11"/>
        <rFont val="Arial"/>
        <family val="2"/>
      </rPr>
      <t>Changes are not allowed without approval of the Natural Resources Conservation Service (NRCS) Representative or the Technical Service Provider (TSP).</t>
    </r>
  </si>
  <si>
    <t>http://mccc.msu.edu/covercroptool/covercroptool.php</t>
  </si>
  <si>
    <t>Alfalfa</t>
  </si>
  <si>
    <t>Barley (Winter)</t>
  </si>
  <si>
    <t>9/10-10/31</t>
  </si>
  <si>
    <t>Barley (Spring)</t>
  </si>
  <si>
    <t>3/15-5/15</t>
  </si>
  <si>
    <t xml:space="preserve"> E</t>
  </si>
  <si>
    <t>3/15-4/15 or 8/22-10/15</t>
  </si>
  <si>
    <t>60-75</t>
  </si>
  <si>
    <t>Kale/Collards</t>
  </si>
  <si>
    <t>5-9</t>
  </si>
  <si>
    <t>8/20-10/15</t>
  </si>
  <si>
    <t>4/20-5/10 or 8/15-9/15</t>
  </si>
  <si>
    <t>9/20-10/31</t>
  </si>
  <si>
    <t>30-64</t>
  </si>
  <si>
    <t>Rapeseed/Canola</t>
  </si>
  <si>
    <t>9/15- 10/31</t>
  </si>
  <si>
    <t>55-100</t>
  </si>
  <si>
    <t>Sorghum, Forage</t>
  </si>
  <si>
    <t>E/1</t>
  </si>
  <si>
    <t>Sunn Hemp</t>
  </si>
  <si>
    <t>Sweet Clover</t>
  </si>
  <si>
    <t>3/15-5/1 or 8/20-9/15</t>
  </si>
  <si>
    <t>Spring types available.</t>
  </si>
  <si>
    <t>Fall types available.</t>
  </si>
  <si>
    <t>Hybrid Forage Turnip</t>
  </si>
  <si>
    <t>CS-Brassica</t>
  </si>
  <si>
    <t>12-18</t>
  </si>
  <si>
    <t>Wheat, Spring</t>
  </si>
  <si>
    <t>40-60</t>
  </si>
  <si>
    <t>9/15-10/31</t>
  </si>
  <si>
    <t>Heavy N and H2O user during stem growth.</t>
  </si>
  <si>
    <t xml:space="preserve">NRCS is an equal opportunity provider, employer, and lender. </t>
  </si>
  <si>
    <t>fertilization</t>
  </si>
  <si>
    <t>Starter only</t>
  </si>
  <si>
    <t>Starter &amp; inoculant</t>
  </si>
  <si>
    <t>None</t>
  </si>
  <si>
    <t>Inoculant only</t>
  </si>
  <si>
    <t>terminationmethod</t>
  </si>
  <si>
    <t>Frost</t>
  </si>
  <si>
    <t>Crimp</t>
  </si>
  <si>
    <t>Harvest</t>
  </si>
  <si>
    <t>Herbicide</t>
  </si>
  <si>
    <t>Mow</t>
  </si>
  <si>
    <t>Tillage</t>
  </si>
  <si>
    <t>Graze</t>
  </si>
  <si>
    <t>seedingmethod</t>
  </si>
  <si>
    <t>Drill</t>
  </si>
  <si>
    <t>Broadcast</t>
  </si>
  <si>
    <t>Broadcast/Incorporate</t>
  </si>
  <si>
    <t>seedingwindow</t>
  </si>
  <si>
    <t>Spring</t>
  </si>
  <si>
    <t>Summer</t>
  </si>
  <si>
    <t>Fall</t>
  </si>
  <si>
    <t>Winter</t>
  </si>
  <si>
    <t xml:space="preserve">             Design soil map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</si>
</sst>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0.0"/>
  </numFmts>
  <fonts count="28" x14ac:knownFonts="1">
    <font>
      <sz val="10"/>
      <name val="Arial"/>
    </font>
    <font>
      <sz val="11"/>
      <color theme="1"/>
      <name val="Calibri"/>
      <family val="2"/>
      <scheme val="minor"/>
    </font>
    <font>
      <sz val="10"/>
      <name val="Arial"/>
      <family val="2"/>
    </font>
    <font>
      <sz val="8"/>
      <name val="Arial"/>
      <family val="2"/>
    </font>
    <font>
      <b/>
      <sz val="10"/>
      <name val="Arial"/>
      <family val="2"/>
    </font>
    <font>
      <sz val="8"/>
      <color indexed="81"/>
      <name val="Tahoma"/>
      <family val="2"/>
    </font>
    <font>
      <b/>
      <sz val="8"/>
      <name val="Arial"/>
      <family val="2"/>
    </font>
    <font>
      <b/>
      <sz val="9"/>
      <name val="Arial"/>
      <family val="2"/>
    </font>
    <font>
      <sz val="10"/>
      <name val="Arial"/>
      <family val="2"/>
    </font>
    <font>
      <b/>
      <sz val="14"/>
      <name val="Arial"/>
      <family val="2"/>
    </font>
    <font>
      <sz val="9"/>
      <name val="Arial"/>
      <family val="2"/>
    </font>
    <font>
      <sz val="10"/>
      <color indexed="10"/>
      <name val="Arial"/>
      <family val="2"/>
    </font>
    <font>
      <sz val="10"/>
      <name val="Arial"/>
      <family val="2"/>
    </font>
    <font>
      <sz val="10"/>
      <name val="Arial"/>
      <family val="2"/>
    </font>
    <font>
      <sz val="10"/>
      <name val="Times New Roman"/>
      <family val="1"/>
    </font>
    <font>
      <b/>
      <u/>
      <sz val="12"/>
      <name val="Arial"/>
      <family val="2"/>
    </font>
    <font>
      <sz val="11"/>
      <name val="Arial"/>
      <family val="2"/>
    </font>
    <font>
      <b/>
      <u/>
      <sz val="11"/>
      <name val="Arial"/>
      <family val="2"/>
    </font>
    <font>
      <b/>
      <sz val="11"/>
      <name val="Arial"/>
      <family val="2"/>
    </font>
    <font>
      <b/>
      <sz val="7"/>
      <name val="Arial"/>
      <family val="2"/>
    </font>
    <font>
      <sz val="7"/>
      <name val="Arial"/>
      <family val="2"/>
    </font>
    <font>
      <sz val="10"/>
      <name val="Calibri"/>
      <family val="2"/>
    </font>
    <font>
      <b/>
      <sz val="10"/>
      <name val="Calibri"/>
      <family val="2"/>
    </font>
    <font>
      <sz val="10"/>
      <color rgb="FF000000"/>
      <name val="Times New Roman"/>
      <family val="1"/>
    </font>
    <font>
      <sz val="11"/>
      <name val="Times New Roman"/>
      <family val="1"/>
    </font>
    <font>
      <b/>
      <sz val="11"/>
      <name val="Times New Roman"/>
      <family val="1"/>
    </font>
    <font>
      <i/>
      <sz val="11"/>
      <name val="Times New Roman"/>
      <family val="1"/>
    </font>
    <font>
      <u/>
      <sz val="10"/>
      <color theme="10"/>
      <name val="Arial"/>
      <family val="2"/>
    </font>
  </fonts>
  <fills count="10">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6"/>
        <bgColor indexed="64"/>
      </patternFill>
    </fill>
    <fill>
      <patternFill patternType="solid">
        <fgColor indexed="13"/>
        <bgColor indexed="64"/>
      </patternFill>
    </fill>
    <fill>
      <patternFill patternType="solid">
        <fgColor indexed="31"/>
        <bgColor indexed="64"/>
      </patternFill>
    </fill>
    <fill>
      <patternFill patternType="solid">
        <fgColor indexed="22"/>
        <bgColor indexed="22"/>
      </patternFill>
    </fill>
    <fill>
      <patternFill patternType="solid">
        <fgColor rgb="FFFFFF99"/>
        <bgColor indexed="64"/>
      </patternFill>
    </fill>
    <fill>
      <patternFill patternType="solid">
        <fgColor rgb="FFFF9933"/>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ck">
        <color indexed="17"/>
      </left>
      <right/>
      <top/>
      <bottom/>
      <diagonal/>
    </border>
    <border>
      <left/>
      <right style="thick">
        <color indexed="17"/>
      </right>
      <top/>
      <bottom/>
      <diagonal/>
    </border>
    <border>
      <left style="thin">
        <color indexed="64"/>
      </left>
      <right/>
      <top/>
      <bottom style="thin">
        <color indexed="64"/>
      </bottom>
      <diagonal/>
    </border>
    <border>
      <left style="thick">
        <color indexed="17"/>
      </left>
      <right/>
      <top style="thick">
        <color indexed="17"/>
      </top>
      <bottom/>
      <diagonal/>
    </border>
    <border>
      <left/>
      <right/>
      <top style="thick">
        <color indexed="17"/>
      </top>
      <bottom/>
      <diagonal/>
    </border>
    <border>
      <left/>
      <right style="thick">
        <color indexed="17"/>
      </right>
      <top style="thick">
        <color indexed="17"/>
      </top>
      <bottom/>
      <diagonal/>
    </border>
    <border>
      <left style="thick">
        <color indexed="17"/>
      </left>
      <right/>
      <top/>
      <bottom style="thick">
        <color indexed="17"/>
      </bottom>
      <diagonal/>
    </border>
    <border>
      <left/>
      <right/>
      <top/>
      <bottom style="thick">
        <color indexed="17"/>
      </bottom>
      <diagonal/>
    </border>
    <border>
      <left/>
      <right style="thick">
        <color indexed="17"/>
      </right>
      <top/>
      <bottom style="thick">
        <color indexed="17"/>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top style="double">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6">
    <xf numFmtId="0" fontId="0" fillId="0" borderId="0"/>
    <xf numFmtId="0" fontId="1" fillId="0" borderId="0"/>
    <xf numFmtId="43" fontId="12" fillId="0" borderId="0" applyFont="0" applyFill="0" applyBorder="0" applyAlignment="0" applyProtection="0"/>
    <xf numFmtId="44" fontId="13" fillId="0" borderId="0" applyFont="0" applyFill="0" applyBorder="0" applyAlignment="0" applyProtection="0"/>
    <xf numFmtId="0" fontId="14" fillId="0" borderId="0"/>
    <xf numFmtId="0" fontId="27" fillId="0" borderId="0" applyNumberFormat="0" applyFill="0" applyBorder="0" applyAlignment="0" applyProtection="0"/>
  </cellStyleXfs>
  <cellXfs count="346">
    <xf numFmtId="0" fontId="0" fillId="0" borderId="0" xfId="0"/>
    <xf numFmtId="0" fontId="0" fillId="0" borderId="0" xfId="0" applyFill="1" applyBorder="1" applyProtection="1"/>
    <xf numFmtId="0" fontId="0" fillId="0" borderId="0" xfId="0" applyFill="1" applyBorder="1" applyAlignment="1" applyProtection="1"/>
    <xf numFmtId="0" fontId="0" fillId="0" borderId="0" xfId="0" applyProtection="1"/>
    <xf numFmtId="0" fontId="0" fillId="0" borderId="0" xfId="0" applyAlignment="1" applyProtection="1">
      <alignment vertical="center"/>
    </xf>
    <xf numFmtId="0" fontId="0" fillId="0" borderId="0" xfId="0" applyFill="1" applyBorder="1" applyAlignment="1" applyProtection="1">
      <alignment vertical="center"/>
    </xf>
    <xf numFmtId="0" fontId="4" fillId="0" borderId="0" xfId="0" applyFont="1" applyFill="1" applyBorder="1" applyAlignment="1" applyProtection="1">
      <alignment vertical="center" wrapText="1"/>
    </xf>
    <xf numFmtId="0" fontId="4" fillId="0" borderId="0" xfId="0" applyFont="1" applyBorder="1" applyAlignment="1" applyProtection="1">
      <alignment horizontal="left" vertical="center" wrapText="1"/>
    </xf>
    <xf numFmtId="0" fontId="0" fillId="0" borderId="0" xfId="0" applyBorder="1" applyAlignment="1" applyProtection="1">
      <alignment vertical="center"/>
    </xf>
    <xf numFmtId="0" fontId="0" fillId="0" borderId="0" xfId="0" applyFill="1" applyBorder="1" applyAlignment="1" applyProtection="1">
      <alignment horizontal="left"/>
    </xf>
    <xf numFmtId="0" fontId="4" fillId="0" borderId="0" xfId="0" applyFont="1" applyFill="1" applyAlignment="1" applyProtection="1">
      <alignment horizontal="right"/>
    </xf>
    <xf numFmtId="0" fontId="0" fillId="0" borderId="0" xfId="0" applyFill="1" applyBorder="1" applyAlignment="1" applyProtection="1">
      <alignment horizontal="center"/>
    </xf>
    <xf numFmtId="0" fontId="0" fillId="0" borderId="0" xfId="0" applyFill="1" applyProtection="1"/>
    <xf numFmtId="0" fontId="0" fillId="0" borderId="0" xfId="0" applyBorder="1" applyAlignment="1" applyProtection="1">
      <alignment horizontal="left"/>
    </xf>
    <xf numFmtId="0" fontId="8" fillId="0" borderId="0" xfId="0" applyFont="1" applyBorder="1" applyAlignment="1" applyProtection="1"/>
    <xf numFmtId="0" fontId="4" fillId="0" borderId="0" xfId="0" applyFont="1" applyFill="1" applyBorder="1" applyAlignment="1" applyProtection="1"/>
    <xf numFmtId="0" fontId="0" fillId="0" borderId="0" xfId="0" applyFill="1" applyBorder="1" applyAlignment="1" applyProtection="1">
      <alignment wrapText="1"/>
    </xf>
    <xf numFmtId="0" fontId="0" fillId="0" borderId="0" xfId="0" applyFill="1" applyBorder="1" applyAlignment="1" applyProtection="1">
      <alignment horizontal="centerContinuous" wrapText="1"/>
    </xf>
    <xf numFmtId="0" fontId="3" fillId="0" borderId="0" xfId="0" applyFont="1" applyFill="1" applyBorder="1" applyAlignment="1" applyProtection="1">
      <alignment horizontal="centerContinuous" wrapText="1"/>
    </xf>
    <xf numFmtId="0" fontId="0" fillId="0" borderId="0" xfId="0" applyFill="1" applyBorder="1" applyAlignment="1" applyProtection="1">
      <alignment horizontal="right"/>
    </xf>
    <xf numFmtId="0" fontId="4" fillId="0" borderId="0" xfId="0" applyFont="1" applyFill="1" applyBorder="1" applyAlignment="1" applyProtection="1">
      <alignment horizontal="right" vertical="center"/>
    </xf>
    <xf numFmtId="0" fontId="0" fillId="0" borderId="6" xfId="0" applyBorder="1" applyAlignment="1" applyProtection="1">
      <alignment vertical="center"/>
    </xf>
    <xf numFmtId="0" fontId="0" fillId="0" borderId="0" xfId="0" applyFill="1" applyBorder="1" applyAlignment="1" applyProtection="1">
      <alignment horizontal="left" vertical="center" indent="1"/>
    </xf>
    <xf numFmtId="0" fontId="4" fillId="0" borderId="6" xfId="0" applyFont="1" applyFill="1" applyBorder="1" applyAlignment="1" applyProtection="1">
      <alignment vertical="center" wrapText="1"/>
    </xf>
    <xf numFmtId="0" fontId="0" fillId="0" borderId="0" xfId="0" applyBorder="1" applyProtection="1"/>
    <xf numFmtId="0" fontId="0" fillId="0" borderId="6" xfId="0" applyFill="1" applyBorder="1" applyAlignment="1" applyProtection="1"/>
    <xf numFmtId="0" fontId="0" fillId="0" borderId="6" xfId="0" applyBorder="1" applyProtection="1"/>
    <xf numFmtId="0" fontId="11" fillId="0" borderId="0" xfId="0" applyFont="1" applyFill="1" applyBorder="1" applyAlignment="1" applyProtection="1">
      <alignment vertical="center"/>
    </xf>
    <xf numFmtId="0" fontId="0" fillId="0" borderId="0" xfId="0" applyAlignment="1">
      <alignment vertical="top" wrapText="1"/>
    </xf>
    <xf numFmtId="0" fontId="0" fillId="4" borderId="18" xfId="0" applyFill="1" applyBorder="1"/>
    <xf numFmtId="0" fontId="0" fillId="4" borderId="0" xfId="0" applyFill="1" applyBorder="1"/>
    <xf numFmtId="0" fontId="0" fillId="4" borderId="19" xfId="0" applyFill="1" applyBorder="1"/>
    <xf numFmtId="0" fontId="4" fillId="5" borderId="18" xfId="0" applyFont="1" applyFill="1" applyBorder="1"/>
    <xf numFmtId="0" fontId="0" fillId="5" borderId="0" xfId="0" applyFill="1" applyBorder="1"/>
    <xf numFmtId="0" fontId="4" fillId="4" borderId="18" xfId="0" applyFont="1" applyFill="1" applyBorder="1"/>
    <xf numFmtId="0" fontId="0" fillId="6" borderId="0" xfId="0" applyFill="1" applyProtection="1"/>
    <xf numFmtId="0" fontId="2" fillId="2" borderId="4" xfId="0" applyFont="1" applyFill="1" applyBorder="1" applyAlignment="1" applyProtection="1">
      <alignment horizontal="left" indent="1"/>
      <protection locked="0"/>
    </xf>
    <xf numFmtId="0" fontId="2" fillId="2" borderId="3" xfId="0" applyFont="1" applyFill="1" applyBorder="1" applyAlignment="1" applyProtection="1">
      <alignment horizontal="center"/>
      <protection locked="0"/>
    </xf>
    <xf numFmtId="0" fontId="2" fillId="2" borderId="3" xfId="0" applyFont="1" applyFill="1" applyBorder="1" applyAlignment="1" applyProtection="1">
      <alignment horizontal="left" indent="1"/>
      <protection locked="0"/>
    </xf>
    <xf numFmtId="0" fontId="4" fillId="0" borderId="6" xfId="0" applyFont="1" applyFill="1" applyBorder="1" applyAlignment="1" applyProtection="1">
      <alignment horizontal="left" vertical="center" wrapText="1"/>
    </xf>
    <xf numFmtId="0" fontId="4" fillId="0" borderId="7" xfId="0" applyFont="1" applyBorder="1" applyAlignment="1" applyProtection="1">
      <alignment vertical="center"/>
    </xf>
    <xf numFmtId="0" fontId="0" fillId="0" borderId="0" xfId="0" applyBorder="1" applyAlignment="1" applyProtection="1">
      <alignment horizontal="right" vertical="center"/>
    </xf>
    <xf numFmtId="0" fontId="0" fillId="0" borderId="0" xfId="0" applyFill="1" applyBorder="1" applyAlignment="1" applyProtection="1">
      <alignment horizontal="left" vertical="center" wrapText="1" indent="1"/>
    </xf>
    <xf numFmtId="0" fontId="8" fillId="2" borderId="8" xfId="0" applyFont="1" applyFill="1" applyBorder="1" applyAlignment="1" applyProtection="1">
      <alignment vertical="center" wrapText="1"/>
      <protection locked="0"/>
    </xf>
    <xf numFmtId="0" fontId="8" fillId="2" borderId="29" xfId="0" applyFont="1" applyFill="1" applyBorder="1" applyAlignment="1" applyProtection="1">
      <alignment horizontal="left"/>
      <protection locked="0"/>
    </xf>
    <xf numFmtId="0" fontId="8" fillId="2" borderId="33" xfId="0" applyFont="1" applyFill="1" applyBorder="1" applyAlignment="1" applyProtection="1">
      <alignment horizontal="left"/>
      <protection locked="0"/>
    </xf>
    <xf numFmtId="0" fontId="2" fillId="3" borderId="1" xfId="0" applyFont="1" applyFill="1" applyBorder="1" applyAlignment="1" applyProtection="1">
      <alignment horizontal="center"/>
      <protection locked="0"/>
    </xf>
    <xf numFmtId="0" fontId="2" fillId="3" borderId="5" xfId="0" applyFont="1" applyFill="1" applyBorder="1" applyAlignment="1" applyProtection="1">
      <alignment horizontal="center"/>
      <protection locked="0"/>
    </xf>
    <xf numFmtId="1" fontId="4" fillId="2" borderId="0" xfId="0" applyNumberFormat="1" applyFont="1" applyFill="1" applyAlignment="1" applyProtection="1">
      <alignment horizontal="center"/>
      <protection locked="0"/>
    </xf>
    <xf numFmtId="1" fontId="0" fillId="0" borderId="1" xfId="0" applyNumberFormat="1" applyFill="1" applyBorder="1" applyAlignment="1" applyProtection="1">
      <alignment horizontal="center"/>
    </xf>
    <xf numFmtId="1" fontId="0" fillId="0" borderId="5" xfId="0" applyNumberFormat="1" applyFill="1" applyBorder="1" applyAlignment="1" applyProtection="1">
      <alignment horizontal="center"/>
    </xf>
    <xf numFmtId="3" fontId="0" fillId="0" borderId="1" xfId="0" applyNumberFormat="1" applyFill="1" applyBorder="1" applyAlignment="1" applyProtection="1"/>
    <xf numFmtId="0" fontId="2" fillId="2" borderId="29" xfId="0" applyFont="1" applyFill="1" applyBorder="1" applyAlignment="1" applyProtection="1">
      <alignment horizontal="left"/>
      <protection locked="0"/>
    </xf>
    <xf numFmtId="0" fontId="2" fillId="0" borderId="0" xfId="0" applyFont="1" applyFill="1" applyBorder="1" applyAlignment="1" applyProtection="1">
      <alignment horizontal="left" vertical="center" wrapText="1"/>
    </xf>
    <xf numFmtId="0" fontId="8" fillId="0" borderId="0" xfId="0" applyFont="1" applyFill="1" applyBorder="1" applyAlignment="1" applyProtection="1"/>
    <xf numFmtId="0" fontId="0" fillId="0" borderId="0" xfId="0" applyFill="1" applyBorder="1" applyAlignment="1" applyProtection="1">
      <alignment horizontal="center" vertical="top" wrapText="1"/>
    </xf>
    <xf numFmtId="0" fontId="0" fillId="0" borderId="0" xfId="0" applyNumberFormat="1" applyFill="1" applyBorder="1" applyAlignment="1" applyProtection="1">
      <alignment horizontal="center" vertical="top" wrapText="1"/>
    </xf>
    <xf numFmtId="0" fontId="3" fillId="0" borderId="0" xfId="0" applyNumberFormat="1" applyFont="1" applyFill="1" applyBorder="1" applyAlignment="1" applyProtection="1">
      <alignment horizontal="center" vertical="top" wrapText="1"/>
    </xf>
    <xf numFmtId="0" fontId="4" fillId="0" borderId="0" xfId="0" applyFont="1" applyFill="1" applyBorder="1" applyAlignment="1" applyProtection="1">
      <alignment horizontal="center" vertical="center"/>
    </xf>
    <xf numFmtId="2" fontId="2" fillId="2" borderId="1" xfId="0" applyNumberFormat="1" applyFont="1" applyFill="1" applyBorder="1" applyAlignment="1" applyProtection="1">
      <alignment horizontal="center"/>
      <protection locked="0"/>
    </xf>
    <xf numFmtId="2" fontId="2" fillId="2" borderId="5" xfId="0" applyNumberFormat="1" applyFont="1" applyFill="1" applyBorder="1" applyAlignment="1" applyProtection="1">
      <alignment horizontal="center"/>
      <protection locked="0"/>
    </xf>
    <xf numFmtId="0" fontId="4" fillId="0" borderId="7" xfId="0" applyFont="1" applyFill="1" applyBorder="1" applyAlignment="1" applyProtection="1">
      <alignment horizontal="right" vertical="center" wrapText="1"/>
    </xf>
    <xf numFmtId="1" fontId="4" fillId="2" borderId="8" xfId="0" applyNumberFormat="1" applyFont="1" applyFill="1" applyBorder="1" applyAlignment="1" applyProtection="1">
      <alignment horizontal="center"/>
      <protection locked="0"/>
    </xf>
    <xf numFmtId="1" fontId="4" fillId="2" borderId="2" xfId="0" applyNumberFormat="1" applyFont="1" applyFill="1" applyBorder="1" applyAlignment="1" applyProtection="1">
      <alignment horizontal="center"/>
      <protection locked="0"/>
    </xf>
    <xf numFmtId="0" fontId="2" fillId="2" borderId="5" xfId="0" applyFont="1" applyFill="1" applyBorder="1" applyAlignment="1" applyProtection="1">
      <alignment horizontal="center"/>
      <protection locked="0"/>
    </xf>
    <xf numFmtId="0" fontId="2" fillId="2" borderId="1" xfId="0" applyFont="1" applyFill="1" applyBorder="1" applyAlignment="1" applyProtection="1">
      <alignment horizontal="center"/>
      <protection locked="0"/>
    </xf>
    <xf numFmtId="0" fontId="8" fillId="0" borderId="0" xfId="0" applyFont="1" applyFill="1" applyBorder="1" applyAlignment="1" applyProtection="1">
      <alignment horizontal="left" vertical="center" wrapText="1"/>
    </xf>
    <xf numFmtId="0" fontId="4" fillId="0" borderId="0" xfId="0" applyFont="1" applyBorder="1" applyAlignment="1" applyProtection="1">
      <alignment horizontal="right" vertical="center"/>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right" vertical="center" wrapText="1"/>
    </xf>
    <xf numFmtId="0" fontId="4" fillId="0" borderId="0" xfId="0" applyFont="1" applyFill="1" applyBorder="1" applyAlignment="1" applyProtection="1">
      <alignment horizontal="left" vertical="center" wrapText="1"/>
    </xf>
    <xf numFmtId="0" fontId="3" fillId="0" borderId="0" xfId="0" applyFont="1" applyBorder="1" applyAlignment="1" applyProtection="1">
      <alignment horizontal="center" vertical="top"/>
    </xf>
    <xf numFmtId="0" fontId="6" fillId="0" borderId="0" xfId="0" applyFont="1" applyProtection="1"/>
    <xf numFmtId="0" fontId="0" fillId="0" borderId="0" xfId="0" applyFill="1" applyBorder="1" applyAlignment="1" applyProtection="1">
      <alignment horizontal="left" indent="1"/>
    </xf>
    <xf numFmtId="0" fontId="4" fillId="0" borderId="3" xfId="0" applyFont="1" applyBorder="1" applyAlignment="1" applyProtection="1">
      <alignment horizontal="right"/>
    </xf>
    <xf numFmtId="0" fontId="0" fillId="0" borderId="3" xfId="0" applyBorder="1" applyProtection="1"/>
    <xf numFmtId="0" fontId="4" fillId="0" borderId="3" xfId="0" applyFont="1" applyFill="1" applyBorder="1" applyAlignment="1" applyProtection="1">
      <alignment horizontal="right"/>
    </xf>
    <xf numFmtId="0" fontId="4" fillId="0" borderId="0" xfId="0" applyFont="1" applyFill="1" applyBorder="1" applyAlignment="1" applyProtection="1">
      <alignment horizontal="center"/>
    </xf>
    <xf numFmtId="0" fontId="2" fillId="0" borderId="0" xfId="0" applyFont="1" applyProtection="1"/>
    <xf numFmtId="0" fontId="0" fillId="0" borderId="0" xfId="0" applyAlignment="1" applyProtection="1">
      <alignment horizontal="left"/>
    </xf>
    <xf numFmtId="0" fontId="0" fillId="0" borderId="0" xfId="0" applyFill="1" applyAlignment="1" applyProtection="1">
      <alignment horizontal="left"/>
    </xf>
    <xf numFmtId="0" fontId="0" fillId="0" borderId="0" xfId="0" applyAlignment="1" applyProtection="1">
      <alignment horizontal="left" vertical="top" wrapText="1"/>
    </xf>
    <xf numFmtId="0" fontId="4" fillId="0" borderId="0" xfId="0" applyFont="1" applyProtection="1"/>
    <xf numFmtId="0" fontId="4" fillId="0" borderId="0" xfId="0" applyFont="1" applyAlignment="1" applyProtection="1"/>
    <xf numFmtId="0" fontId="2" fillId="0" borderId="0" xfId="0" applyFont="1" applyFill="1" applyBorder="1" applyAlignment="1" applyProtection="1">
      <alignment horizontal="center"/>
    </xf>
    <xf numFmtId="0" fontId="7" fillId="0" borderId="11" xfId="0" applyFont="1" applyFill="1" applyBorder="1" applyAlignment="1" applyProtection="1">
      <alignment vertical="center"/>
    </xf>
    <xf numFmtId="0" fontId="10" fillId="0" borderId="12" xfId="0" applyFont="1" applyFill="1" applyBorder="1" applyAlignment="1" applyProtection="1">
      <alignment horizontal="center" vertical="center"/>
    </xf>
    <xf numFmtId="0" fontId="3" fillId="0" borderId="0" xfId="0" applyFont="1" applyFill="1" applyBorder="1" applyAlignment="1" applyProtection="1">
      <alignment horizontal="left" vertical="center" wrapText="1" indent="1"/>
    </xf>
    <xf numFmtId="164" fontId="0" fillId="0" borderId="1" xfId="0" applyNumberFormat="1" applyFill="1" applyBorder="1" applyAlignment="1" applyProtection="1">
      <alignment horizontal="center"/>
    </xf>
    <xf numFmtId="164" fontId="0" fillId="0" borderId="5" xfId="0" applyNumberFormat="1" applyFill="1" applyBorder="1" applyAlignment="1" applyProtection="1">
      <alignment horizontal="center"/>
    </xf>
    <xf numFmtId="0" fontId="2" fillId="0" borderId="0" xfId="0" applyFont="1" applyFill="1" applyBorder="1" applyAlignment="1" applyProtection="1">
      <alignment horizontal="right"/>
    </xf>
    <xf numFmtId="39" fontId="2" fillId="0" borderId="0" xfId="2" applyNumberFormat="1" applyFont="1" applyFill="1" applyBorder="1" applyAlignment="1" applyProtection="1">
      <alignment horizontal="center"/>
    </xf>
    <xf numFmtId="1" fontId="2" fillId="0" borderId="52" xfId="0" applyNumberFormat="1" applyFont="1" applyFill="1" applyBorder="1" applyAlignment="1" applyProtection="1">
      <alignment horizontal="center"/>
    </xf>
    <xf numFmtId="0" fontId="0" fillId="0" borderId="0" xfId="0"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0" fillId="0" borderId="0" xfId="0"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0" xfId="0" applyFont="1" applyFill="1" applyBorder="1" applyAlignment="1" applyProtection="1">
      <alignment horizontal="left" vertical="top" wrapText="1"/>
    </xf>
    <xf numFmtId="0" fontId="0" fillId="6" borderId="0" xfId="0" applyFill="1" applyBorder="1" applyProtection="1"/>
    <xf numFmtId="0" fontId="0" fillId="4" borderId="18" xfId="0" applyFill="1" applyBorder="1" applyAlignment="1">
      <alignment horizontal="left" vertical="top" wrapText="1"/>
    </xf>
    <xf numFmtId="0" fontId="0" fillId="4" borderId="0" xfId="0" applyFill="1" applyBorder="1" applyAlignment="1">
      <alignment horizontal="left" vertical="top" wrapText="1"/>
    </xf>
    <xf numFmtId="0" fontId="0" fillId="4" borderId="19" xfId="0" applyFill="1" applyBorder="1" applyAlignment="1">
      <alignment horizontal="left" vertical="top" wrapText="1"/>
    </xf>
    <xf numFmtId="0" fontId="2" fillId="0" borderId="0" xfId="0" applyFont="1" applyFill="1" applyBorder="1" applyAlignment="1" applyProtection="1"/>
    <xf numFmtId="0" fontId="0" fillId="0" borderId="0" xfId="0" applyAlignment="1"/>
    <xf numFmtId="0" fontId="0" fillId="8" borderId="0" xfId="0" applyFill="1" applyBorder="1" applyAlignment="1" applyProtection="1"/>
    <xf numFmtId="0" fontId="4" fillId="0" borderId="0" xfId="0" applyFont="1" applyAlignment="1" applyProtection="1">
      <alignment horizontal="left"/>
    </xf>
    <xf numFmtId="0" fontId="4" fillId="0" borderId="3" xfId="0" applyFont="1" applyBorder="1" applyAlignment="1" applyProtection="1">
      <alignment horizontal="left"/>
    </xf>
    <xf numFmtId="0" fontId="10" fillId="0" borderId="0" xfId="0" applyFont="1" applyProtection="1"/>
    <xf numFmtId="0" fontId="10" fillId="0" borderId="0" xfId="0" applyFont="1" applyAlignment="1" applyProtection="1">
      <alignment horizontal="left"/>
    </xf>
    <xf numFmtId="0" fontId="7" fillId="0" borderId="0" xfId="0" applyFont="1" applyFill="1" applyBorder="1" applyAlignment="1" applyProtection="1">
      <alignment horizontal="center"/>
    </xf>
    <xf numFmtId="0" fontId="10" fillId="6" borderId="0" xfId="0" applyFont="1" applyFill="1" applyProtection="1"/>
    <xf numFmtId="1" fontId="4" fillId="2" borderId="8" xfId="0" applyNumberFormat="1" applyFont="1" applyFill="1" applyBorder="1" applyAlignment="1" applyProtection="1">
      <protection locked="0"/>
    </xf>
    <xf numFmtId="1" fontId="4" fillId="2" borderId="2" xfId="0" applyNumberFormat="1" applyFont="1" applyFill="1" applyBorder="1" applyAlignment="1" applyProtection="1">
      <protection locked="0"/>
    </xf>
    <xf numFmtId="0" fontId="15" fillId="0" borderId="0" xfId="4" applyFont="1" applyFill="1" applyBorder="1" applyAlignment="1" applyProtection="1"/>
    <xf numFmtId="0" fontId="16" fillId="0" borderId="0" xfId="4" applyFont="1" applyFill="1" applyBorder="1" applyAlignment="1" applyProtection="1">
      <alignment wrapText="1"/>
    </xf>
    <xf numFmtId="0" fontId="16" fillId="0" borderId="0" xfId="0" applyFont="1" applyAlignment="1">
      <alignment wrapText="1"/>
    </xf>
    <xf numFmtId="0" fontId="0" fillId="0" borderId="0" xfId="0" applyAlignment="1">
      <alignment wrapText="1"/>
    </xf>
    <xf numFmtId="0" fontId="16" fillId="0" borderId="0" xfId="4" applyFont="1" applyFill="1" applyBorder="1" applyAlignment="1" applyProtection="1">
      <alignment horizontal="left" wrapText="1"/>
    </xf>
    <xf numFmtId="0" fontId="0" fillId="0" borderId="0" xfId="0" applyAlignment="1" applyProtection="1">
      <alignment vertical="top"/>
    </xf>
    <xf numFmtId="0" fontId="16" fillId="0" borderId="0" xfId="0" applyFont="1" applyAlignment="1">
      <alignment vertical="top" wrapText="1"/>
    </xf>
    <xf numFmtId="0" fontId="0" fillId="0" borderId="0" xfId="0" applyBorder="1" applyAlignment="1" applyProtection="1">
      <alignment horizontal="left" vertical="center"/>
    </xf>
    <xf numFmtId="0" fontId="2" fillId="0" borderId="0" xfId="0" applyFont="1" applyFill="1" applyBorder="1" applyProtection="1"/>
    <xf numFmtId="0" fontId="0" fillId="8" borderId="8" xfId="0" applyFill="1" applyBorder="1" applyProtection="1"/>
    <xf numFmtId="0" fontId="0" fillId="8" borderId="8" xfId="0" applyFill="1" applyBorder="1" applyAlignment="1" applyProtection="1"/>
    <xf numFmtId="0" fontId="2" fillId="8" borderId="0" xfId="0" applyFont="1" applyFill="1" applyBorder="1" applyAlignment="1" applyProtection="1"/>
    <xf numFmtId="0" fontId="0" fillId="8" borderId="8" xfId="0" applyFill="1" applyBorder="1" applyAlignment="1"/>
    <xf numFmtId="0" fontId="2" fillId="8" borderId="0" xfId="0" applyFont="1" applyFill="1" applyAlignment="1" applyProtection="1"/>
    <xf numFmtId="1" fontId="4" fillId="0" borderId="0" xfId="0" applyNumberFormat="1" applyFont="1" applyFill="1" applyBorder="1" applyAlignment="1" applyProtection="1">
      <alignment horizontal="center"/>
    </xf>
    <xf numFmtId="0" fontId="0" fillId="8" borderId="0" xfId="0" applyFill="1" applyAlignment="1" applyProtection="1"/>
    <xf numFmtId="0" fontId="0" fillId="2" borderId="8" xfId="0" applyFill="1" applyBorder="1" applyAlignment="1" applyProtection="1"/>
    <xf numFmtId="0" fontId="0" fillId="2" borderId="8" xfId="0" applyFill="1" applyBorder="1" applyAlignment="1" applyProtection="1">
      <alignment horizontal="left"/>
    </xf>
    <xf numFmtId="0" fontId="0" fillId="8" borderId="8" xfId="0" applyFill="1" applyBorder="1" applyAlignment="1" applyProtection="1">
      <alignment horizontal="left"/>
    </xf>
    <xf numFmtId="0" fontId="2" fillId="4" borderId="18" xfId="0" applyFont="1" applyFill="1" applyBorder="1"/>
    <xf numFmtId="0" fontId="14" fillId="0" borderId="0" xfId="0" applyFont="1"/>
    <xf numFmtId="0" fontId="24" fillId="0" borderId="1" xfId="0" applyFont="1" applyBorder="1" applyAlignment="1">
      <alignment horizontal="center" wrapText="1"/>
    </xf>
    <xf numFmtId="0" fontId="24" fillId="0" borderId="0" xfId="0" applyFont="1"/>
    <xf numFmtId="0" fontId="24" fillId="0" borderId="1" xfId="0" applyFont="1" applyBorder="1" applyAlignment="1">
      <alignment textRotation="60" wrapText="1" readingOrder="1"/>
    </xf>
    <xf numFmtId="0" fontId="24" fillId="0" borderId="1" xfId="0" applyFont="1" applyBorder="1" applyAlignment="1">
      <alignment horizontal="right" textRotation="60" wrapText="1" readingOrder="1"/>
    </xf>
    <xf numFmtId="0" fontId="24" fillId="0" borderId="1" xfId="0" applyFont="1" applyBorder="1" applyAlignment="1">
      <alignment horizontal="left" textRotation="60" wrapText="1" readingOrder="1"/>
    </xf>
    <xf numFmtId="0" fontId="24" fillId="0" borderId="0" xfId="0" applyFont="1" applyAlignment="1">
      <alignment horizontal="left" readingOrder="1"/>
    </xf>
    <xf numFmtId="0" fontId="24" fillId="0" borderId="1" xfId="0" applyFont="1" applyBorder="1" applyAlignment="1">
      <alignment wrapText="1"/>
    </xf>
    <xf numFmtId="1" fontId="24" fillId="0" borderId="1" xfId="0" applyNumberFormat="1" applyFont="1" applyBorder="1" applyAlignment="1">
      <alignment horizontal="center"/>
    </xf>
    <xf numFmtId="44" fontId="24" fillId="0" borderId="1" xfId="3" applyFont="1" applyBorder="1" applyAlignment="1">
      <alignment horizontal="center"/>
    </xf>
    <xf numFmtId="0" fontId="24" fillId="0" borderId="1" xfId="0" applyFont="1" applyBorder="1" applyAlignment="1">
      <alignment horizontal="left" wrapText="1"/>
    </xf>
    <xf numFmtId="0" fontId="24" fillId="0" borderId="1" xfId="0" applyFont="1" applyBorder="1" applyAlignment="1">
      <alignment horizontal="left"/>
    </xf>
    <xf numFmtId="0" fontId="24" fillId="0" borderId="0" xfId="0" applyFont="1" applyAlignment="1">
      <alignment horizontal="left"/>
    </xf>
    <xf numFmtId="0" fontId="24" fillId="0" borderId="0" xfId="0" applyFont="1" applyAlignment="1">
      <alignment horizontal="right"/>
    </xf>
    <xf numFmtId="3" fontId="24" fillId="0" borderId="1" xfId="0" applyNumberFormat="1" applyFont="1" applyBorder="1" applyAlignment="1">
      <alignment horizontal="right"/>
    </xf>
    <xf numFmtId="0" fontId="24" fillId="0" borderId="1" xfId="0" quotePrefix="1" applyFont="1" applyBorder="1" applyAlignment="1">
      <alignment horizontal="center"/>
    </xf>
    <xf numFmtId="0" fontId="24" fillId="0" borderId="0" xfId="0" quotePrefix="1" applyFont="1" applyAlignment="1">
      <alignment horizontal="left"/>
    </xf>
    <xf numFmtId="0" fontId="4" fillId="0" borderId="0" xfId="0" applyFont="1" applyAlignment="1" applyProtection="1">
      <alignment horizontal="center"/>
    </xf>
    <xf numFmtId="0" fontId="27" fillId="0" borderId="0" xfId="5"/>
    <xf numFmtId="2" fontId="0" fillId="0" borderId="0" xfId="0" applyNumberFormat="1" applyProtection="1"/>
    <xf numFmtId="0" fontId="2" fillId="0" borderId="0" xfId="0" applyFont="1" applyFill="1" applyBorder="1" applyAlignment="1" applyProtection="1">
      <alignment horizontal="left" vertical="center" indent="1"/>
    </xf>
    <xf numFmtId="2" fontId="0" fillId="0" borderId="0" xfId="0" applyNumberFormat="1" applyFill="1" applyBorder="1" applyProtection="1"/>
    <xf numFmtId="2" fontId="2" fillId="0" borderId="0" xfId="0" applyNumberFormat="1" applyFont="1" applyFill="1" applyBorder="1" applyProtection="1"/>
    <xf numFmtId="2" fontId="0" fillId="9" borderId="0" xfId="0" applyNumberFormat="1" applyFill="1" applyBorder="1" applyAlignment="1" applyProtection="1">
      <alignment vertical="center"/>
    </xf>
    <xf numFmtId="0" fontId="24" fillId="0" borderId="1" xfId="0" applyFont="1" applyBorder="1" applyAlignment="1">
      <alignment horizontal="center" wrapText="1" readingOrder="1"/>
    </xf>
    <xf numFmtId="0" fontId="24" fillId="0" borderId="1" xfId="0" applyFont="1" applyBorder="1" applyAlignment="1">
      <alignment horizontal="left" readingOrder="1"/>
    </xf>
    <xf numFmtId="16" fontId="24" fillId="0" borderId="1" xfId="0" quotePrefix="1" applyNumberFormat="1" applyFont="1" applyBorder="1" applyAlignment="1">
      <alignment horizontal="center"/>
    </xf>
    <xf numFmtId="0" fontId="24" fillId="0" borderId="1" xfId="0" applyFont="1" applyBorder="1"/>
    <xf numFmtId="0" fontId="24" fillId="0" borderId="1" xfId="1" applyFont="1" applyBorder="1" applyAlignment="1">
      <alignment horizontal="left" readingOrder="1"/>
    </xf>
    <xf numFmtId="0" fontId="24" fillId="0" borderId="1" xfId="0" quotePrefix="1" applyFont="1" applyBorder="1" applyAlignment="1">
      <alignment horizontal="left"/>
    </xf>
    <xf numFmtId="0" fontId="25" fillId="0" borderId="0" xfId="0" applyFont="1" applyAlignment="1">
      <alignment horizontal="left"/>
    </xf>
    <xf numFmtId="0" fontId="25" fillId="0" borderId="0" xfId="0" applyFont="1"/>
    <xf numFmtId="0" fontId="24" fillId="0" borderId="1" xfId="0" applyFont="1" applyBorder="1" applyAlignment="1">
      <alignment horizontal="center"/>
    </xf>
    <xf numFmtId="0" fontId="0" fillId="0" borderId="0" xfId="0" applyBorder="1"/>
    <xf numFmtId="0" fontId="2" fillId="0" borderId="0" xfId="0" applyFont="1" applyBorder="1" applyAlignment="1">
      <alignment textRotation="60" wrapText="1" readingOrder="1"/>
    </xf>
    <xf numFmtId="0" fontId="2" fillId="0" borderId="0" xfId="0" applyFont="1" applyFill="1" applyBorder="1" applyAlignment="1">
      <alignment textRotation="60" wrapText="1" readingOrder="1"/>
    </xf>
    <xf numFmtId="1" fontId="0" fillId="0" borderId="0" xfId="0" applyNumberFormat="1" applyBorder="1"/>
    <xf numFmtId="0" fontId="4" fillId="0" borderId="64" xfId="0" applyFont="1" applyBorder="1" applyAlignment="1">
      <alignment horizontal="center"/>
    </xf>
    <xf numFmtId="0" fontId="2" fillId="0" borderId="65" xfId="0" applyFont="1" applyBorder="1"/>
    <xf numFmtId="0" fontId="2" fillId="0" borderId="52" xfId="0" applyFont="1" applyBorder="1"/>
    <xf numFmtId="0" fontId="0" fillId="0" borderId="65" xfId="0" applyBorder="1"/>
    <xf numFmtId="0" fontId="0" fillId="0" borderId="52" xfId="0" applyBorder="1"/>
    <xf numFmtId="0" fontId="2" fillId="4" borderId="18" xfId="0" applyFont="1" applyFill="1" applyBorder="1" applyAlignment="1">
      <alignment horizontal="left" wrapText="1"/>
    </xf>
    <xf numFmtId="0" fontId="2" fillId="4" borderId="0" xfId="0" applyFont="1" applyFill="1" applyBorder="1" applyAlignment="1">
      <alignment horizontal="left" wrapText="1"/>
    </xf>
    <xf numFmtId="0" fontId="2" fillId="4" borderId="19" xfId="0" applyFont="1" applyFill="1" applyBorder="1" applyAlignment="1">
      <alignment horizontal="left" wrapText="1"/>
    </xf>
    <xf numFmtId="0" fontId="9" fillId="5" borderId="21" xfId="0" applyFont="1" applyFill="1" applyBorder="1" applyAlignment="1">
      <alignment horizontal="center"/>
    </xf>
    <xf numFmtId="0" fontId="9" fillId="5" borderId="22" xfId="0" applyFont="1" applyFill="1" applyBorder="1" applyAlignment="1">
      <alignment horizontal="center"/>
    </xf>
    <xf numFmtId="0" fontId="9" fillId="5" borderId="23" xfId="0" applyFont="1" applyFill="1" applyBorder="1" applyAlignment="1">
      <alignment horizontal="center"/>
    </xf>
    <xf numFmtId="0" fontId="0" fillId="4" borderId="18" xfId="0" applyFill="1" applyBorder="1" applyAlignment="1">
      <alignment horizontal="left" vertical="top" wrapText="1"/>
    </xf>
    <xf numFmtId="0" fontId="0" fillId="4" borderId="0" xfId="0" applyFill="1" applyBorder="1" applyAlignment="1">
      <alignment horizontal="left" vertical="top" wrapText="1"/>
    </xf>
    <xf numFmtId="0" fontId="0" fillId="4" borderId="19" xfId="0" applyFill="1" applyBorder="1" applyAlignment="1">
      <alignment horizontal="left" vertical="top" wrapText="1"/>
    </xf>
    <xf numFmtId="0" fontId="2" fillId="4" borderId="18" xfId="0" applyFont="1" applyFill="1" applyBorder="1" applyAlignment="1">
      <alignment horizontal="left" vertical="top" wrapText="1"/>
    </xf>
    <xf numFmtId="0" fontId="0" fillId="4" borderId="18" xfId="0" applyFill="1" applyBorder="1" applyAlignment="1">
      <alignment horizontal="left" wrapText="1"/>
    </xf>
    <xf numFmtId="0" fontId="0" fillId="4" borderId="0" xfId="0" applyFill="1" applyBorder="1" applyAlignment="1">
      <alignment horizontal="left" wrapText="1"/>
    </xf>
    <xf numFmtId="0" fontId="0" fillId="4" borderId="19" xfId="0" applyFill="1" applyBorder="1" applyAlignment="1">
      <alignment horizontal="left" wrapText="1"/>
    </xf>
    <xf numFmtId="0" fontId="0" fillId="4" borderId="24" xfId="0" applyFill="1" applyBorder="1" applyAlignment="1">
      <alignment vertical="top" wrapText="1"/>
    </xf>
    <xf numFmtId="0" fontId="0" fillId="4" borderId="25" xfId="0" applyFill="1" applyBorder="1" applyAlignment="1">
      <alignment vertical="top" wrapText="1"/>
    </xf>
    <xf numFmtId="0" fontId="0" fillId="4" borderId="26" xfId="0" applyFill="1" applyBorder="1" applyAlignment="1">
      <alignment vertical="top" wrapText="1"/>
    </xf>
    <xf numFmtId="0" fontId="3" fillId="0" borderId="0" xfId="0" applyFont="1" applyAlignment="1" applyProtection="1">
      <alignment horizontal="left"/>
    </xf>
    <xf numFmtId="0" fontId="2" fillId="2" borderId="2" xfId="0" applyFont="1" applyFill="1" applyBorder="1" applyAlignment="1" applyProtection="1">
      <alignment horizontal="left" indent="1"/>
      <protection locked="0"/>
    </xf>
    <xf numFmtId="0" fontId="0" fillId="2" borderId="2" xfId="0" applyFill="1" applyBorder="1" applyAlignment="1" applyProtection="1">
      <alignment horizontal="left" indent="1"/>
      <protection locked="0"/>
    </xf>
    <xf numFmtId="2" fontId="4" fillId="3" borderId="33" xfId="0" applyNumberFormat="1" applyFont="1" applyFill="1" applyBorder="1" applyAlignment="1" applyProtection="1">
      <alignment horizontal="center"/>
      <protection locked="0"/>
    </xf>
    <xf numFmtId="2" fontId="4" fillId="3" borderId="5" xfId="0" applyNumberFormat="1" applyFont="1" applyFill="1" applyBorder="1" applyAlignment="1" applyProtection="1">
      <alignment horizontal="center"/>
      <protection locked="0"/>
    </xf>
    <xf numFmtId="2" fontId="4" fillId="3" borderId="34" xfId="0" applyNumberFormat="1" applyFont="1" applyFill="1" applyBorder="1" applyAlignment="1" applyProtection="1">
      <alignment horizontal="center"/>
      <protection locked="0"/>
    </xf>
    <xf numFmtId="164" fontId="4" fillId="3" borderId="29" xfId="0" applyNumberFormat="1" applyFont="1" applyFill="1" applyBorder="1" applyAlignment="1" applyProtection="1">
      <alignment horizontal="center"/>
      <protection locked="0"/>
    </xf>
    <xf numFmtId="164" fontId="4" fillId="3" borderId="1" xfId="0" applyNumberFormat="1" applyFont="1" applyFill="1" applyBorder="1" applyAlignment="1" applyProtection="1">
      <alignment horizontal="center"/>
      <protection locked="0"/>
    </xf>
    <xf numFmtId="164" fontId="4" fillId="3" borderId="27" xfId="0" applyNumberFormat="1" applyFont="1" applyFill="1" applyBorder="1" applyAlignment="1" applyProtection="1">
      <alignment horizontal="center"/>
      <protection locked="0"/>
    </xf>
    <xf numFmtId="0" fontId="0" fillId="0" borderId="1" xfId="0" applyFill="1" applyBorder="1" applyAlignment="1" applyProtection="1">
      <alignment horizontal="center"/>
    </xf>
    <xf numFmtId="0" fontId="0" fillId="0" borderId="27" xfId="0" applyBorder="1" applyProtection="1"/>
    <xf numFmtId="0" fontId="4" fillId="0" borderId="0" xfId="0" applyFont="1" applyFill="1" applyBorder="1" applyAlignment="1" applyProtection="1">
      <alignment horizontal="right"/>
    </xf>
    <xf numFmtId="0" fontId="4" fillId="0" borderId="13" xfId="0" applyFont="1" applyFill="1" applyBorder="1" applyAlignment="1" applyProtection="1"/>
    <xf numFmtId="0" fontId="19" fillId="0" borderId="30" xfId="0" applyFont="1" applyFill="1" applyBorder="1" applyAlignment="1" applyProtection="1">
      <alignment horizontal="center" wrapText="1"/>
    </xf>
    <xf numFmtId="0" fontId="19" fillId="0" borderId="1" xfId="0" applyFont="1" applyFill="1" applyBorder="1" applyAlignment="1" applyProtection="1">
      <alignment horizontal="center" wrapText="1"/>
    </xf>
    <xf numFmtId="0" fontId="7" fillId="0" borderId="43" xfId="0" applyFont="1" applyFill="1" applyBorder="1" applyAlignment="1" applyProtection="1">
      <alignment horizontal="left" vertical="center"/>
    </xf>
    <xf numFmtId="0" fontId="7" fillId="0" borderId="10" xfId="0" applyFont="1" applyFill="1" applyBorder="1" applyAlignment="1" applyProtection="1">
      <alignment horizontal="left" vertical="center"/>
    </xf>
    <xf numFmtId="0" fontId="4" fillId="0" borderId="0" xfId="0" applyFont="1" applyAlignment="1" applyProtection="1">
      <alignment horizontal="right"/>
    </xf>
    <xf numFmtId="0" fontId="19" fillId="0" borderId="30" xfId="0" applyFont="1" applyFill="1" applyBorder="1" applyAlignment="1" applyProtection="1">
      <alignment horizontal="center"/>
    </xf>
    <xf numFmtId="0" fontId="19" fillId="0" borderId="1" xfId="0" applyFont="1" applyFill="1" applyBorder="1" applyAlignment="1" applyProtection="1">
      <alignment horizontal="center"/>
    </xf>
    <xf numFmtId="4" fontId="0" fillId="0" borderId="1" xfId="0" applyNumberFormat="1" applyFill="1" applyBorder="1" applyAlignment="1" applyProtection="1">
      <alignment horizontal="center"/>
    </xf>
    <xf numFmtId="0" fontId="7" fillId="0" borderId="57" xfId="0" applyFont="1" applyBorder="1" applyAlignment="1" applyProtection="1">
      <alignment horizontal="center"/>
    </xf>
    <xf numFmtId="0" fontId="3" fillId="7" borderId="47" xfId="0" applyNumberFormat="1" applyFont="1" applyFill="1" applyBorder="1" applyAlignment="1" applyProtection="1">
      <alignment horizontal="center" vertical="top" wrapText="1"/>
    </xf>
    <xf numFmtId="0" fontId="3" fillId="7" borderId="48" xfId="0" applyNumberFormat="1" applyFont="1" applyFill="1" applyBorder="1" applyAlignment="1" applyProtection="1">
      <alignment horizontal="center" vertical="top" wrapText="1"/>
    </xf>
    <xf numFmtId="0" fontId="3" fillId="7" borderId="49" xfId="0" applyNumberFormat="1" applyFont="1" applyFill="1" applyBorder="1" applyAlignment="1" applyProtection="1">
      <alignment horizontal="center" vertical="top" wrapText="1"/>
    </xf>
    <xf numFmtId="0" fontId="3" fillId="7" borderId="45" xfId="0" applyFont="1" applyFill="1" applyBorder="1" applyAlignment="1" applyProtection="1">
      <alignment horizontal="center" vertical="top" wrapText="1"/>
    </xf>
    <xf numFmtId="0" fontId="0" fillId="0" borderId="9" xfId="0" applyBorder="1" applyAlignment="1" applyProtection="1">
      <alignment horizontal="center" vertical="top" wrapText="1"/>
    </xf>
    <xf numFmtId="0" fontId="0" fillId="0" borderId="46" xfId="0" applyBorder="1" applyAlignment="1" applyProtection="1">
      <alignment horizontal="center" vertical="top" wrapText="1"/>
    </xf>
    <xf numFmtId="0" fontId="3" fillId="7" borderId="45" xfId="0" applyNumberFormat="1" applyFont="1" applyFill="1" applyBorder="1" applyAlignment="1" applyProtection="1">
      <alignment horizontal="center" vertical="top" wrapText="1"/>
    </xf>
    <xf numFmtId="0" fontId="0" fillId="0" borderId="9" xfId="0" applyNumberFormat="1" applyBorder="1" applyAlignment="1" applyProtection="1">
      <alignment horizontal="center" vertical="top" wrapText="1"/>
    </xf>
    <xf numFmtId="0" fontId="0" fillId="0" borderId="46" xfId="0" applyNumberFormat="1" applyBorder="1" applyAlignment="1" applyProtection="1">
      <alignment horizontal="center" vertical="top" wrapText="1"/>
    </xf>
    <xf numFmtId="0" fontId="0" fillId="2" borderId="29" xfId="0" applyFill="1" applyBorder="1" applyAlignment="1" applyProtection="1">
      <alignment vertical="center" wrapText="1"/>
      <protection locked="0"/>
    </xf>
    <xf numFmtId="0" fontId="0" fillId="2" borderId="1" xfId="0" applyFill="1" applyBorder="1" applyAlignment="1" applyProtection="1">
      <alignment vertical="center" wrapText="1"/>
      <protection locked="0"/>
    </xf>
    <xf numFmtId="4" fontId="0" fillId="2" borderId="1" xfId="0" applyNumberFormat="1" applyFill="1" applyBorder="1" applyAlignment="1" applyProtection="1">
      <alignment horizontal="center" vertical="center" wrapText="1"/>
      <protection locked="0"/>
    </xf>
    <xf numFmtId="0" fontId="4" fillId="0" borderId="56" xfId="0" applyFont="1" applyFill="1" applyBorder="1" applyAlignment="1" applyProtection="1">
      <alignment horizontal="center" vertical="center" wrapText="1"/>
    </xf>
    <xf numFmtId="0" fontId="4" fillId="0" borderId="50" xfId="0" applyFont="1" applyFill="1" applyBorder="1" applyAlignment="1" applyProtection="1">
      <alignment horizontal="center" vertical="center" wrapText="1"/>
    </xf>
    <xf numFmtId="4" fontId="0" fillId="2" borderId="17" xfId="0" applyNumberFormat="1" applyFill="1" applyBorder="1" applyAlignment="1" applyProtection="1">
      <alignment horizontal="center" vertical="center" wrapText="1"/>
      <protection locked="0"/>
    </xf>
    <xf numFmtId="0" fontId="2" fillId="2" borderId="8" xfId="0" applyFont="1" applyFill="1" applyBorder="1" applyAlignment="1" applyProtection="1">
      <alignment horizontal="left" indent="1"/>
      <protection locked="0"/>
    </xf>
    <xf numFmtId="0" fontId="8" fillId="0" borderId="31" xfId="0" applyFont="1" applyBorder="1" applyAlignment="1" applyProtection="1">
      <alignment horizontal="center"/>
    </xf>
    <xf numFmtId="0" fontId="8" fillId="0" borderId="17" xfId="0" applyFont="1" applyBorder="1" applyAlignment="1" applyProtection="1">
      <alignment horizontal="center"/>
    </xf>
    <xf numFmtId="0" fontId="8" fillId="0" borderId="32" xfId="0" applyFont="1" applyBorder="1" applyAlignment="1" applyProtection="1">
      <alignment horizontal="center"/>
    </xf>
    <xf numFmtId="0" fontId="16" fillId="0" borderId="0" xfId="4" applyFont="1" applyFill="1" applyBorder="1" applyAlignment="1" applyProtection="1">
      <alignment horizontal="left" wrapText="1"/>
    </xf>
    <xf numFmtId="0" fontId="16" fillId="0" borderId="8" xfId="4" applyFont="1" applyFill="1" applyBorder="1" applyAlignment="1" applyProtection="1">
      <alignment horizontal="left" wrapText="1"/>
    </xf>
    <xf numFmtId="0" fontId="3" fillId="0" borderId="62" xfId="0" applyFont="1" applyFill="1" applyBorder="1" applyAlignment="1" applyProtection="1">
      <alignment horizontal="left" vertical="center" wrapText="1" indent="1"/>
    </xf>
    <xf numFmtId="0" fontId="3" fillId="0" borderId="14" xfId="0" applyFont="1" applyFill="1" applyBorder="1" applyAlignment="1" applyProtection="1">
      <alignment horizontal="left" vertical="center" wrapText="1" indent="1"/>
    </xf>
    <xf numFmtId="0" fontId="3" fillId="0" borderId="63" xfId="0" applyFont="1" applyFill="1" applyBorder="1" applyAlignment="1" applyProtection="1">
      <alignment horizontal="left" vertical="center" wrapText="1" indent="1"/>
    </xf>
    <xf numFmtId="0" fontId="3" fillId="0" borderId="20" xfId="0" applyFont="1" applyFill="1" applyBorder="1" applyAlignment="1" applyProtection="1">
      <alignment horizontal="left" vertical="center" wrapText="1" indent="1"/>
    </xf>
    <xf numFmtId="0" fontId="3" fillId="0" borderId="8" xfId="0" applyFont="1" applyFill="1" applyBorder="1" applyAlignment="1" applyProtection="1">
      <alignment horizontal="left" vertical="center" wrapText="1" indent="1"/>
    </xf>
    <xf numFmtId="0" fontId="3" fillId="0" borderId="44" xfId="0" applyFont="1" applyFill="1" applyBorder="1" applyAlignment="1" applyProtection="1">
      <alignment horizontal="left" vertical="center" wrapText="1" indent="1"/>
    </xf>
    <xf numFmtId="0" fontId="2" fillId="2" borderId="2" xfId="0" applyFont="1" applyFill="1" applyBorder="1" applyAlignment="1" applyProtection="1">
      <alignment horizontal="center" vertical="center"/>
      <protection locked="0"/>
    </xf>
    <xf numFmtId="0" fontId="2" fillId="2" borderId="42" xfId="0" applyFont="1" applyFill="1" applyBorder="1" applyAlignment="1" applyProtection="1">
      <alignment horizontal="center" vertical="center"/>
      <protection locked="0"/>
    </xf>
    <xf numFmtId="0" fontId="0" fillId="3" borderId="1" xfId="0" applyFill="1" applyBorder="1" applyAlignment="1" applyProtection="1">
      <alignment horizontal="center"/>
      <protection locked="0"/>
    </xf>
    <xf numFmtId="0" fontId="0" fillId="3" borderId="27" xfId="0" applyFill="1" applyBorder="1" applyAlignment="1" applyProtection="1">
      <alignment horizontal="center"/>
      <protection locked="0"/>
    </xf>
    <xf numFmtId="0" fontId="2" fillId="8" borderId="9" xfId="0" applyFont="1" applyFill="1" applyBorder="1" applyAlignment="1" applyProtection="1">
      <alignment horizontal="center"/>
      <protection locked="0"/>
    </xf>
    <xf numFmtId="0" fontId="0" fillId="8" borderId="9" xfId="0" applyFill="1" applyBorder="1" applyAlignment="1" applyProtection="1">
      <alignment horizontal="center"/>
      <protection locked="0"/>
    </xf>
    <xf numFmtId="0" fontId="2" fillId="3" borderId="8" xfId="0" applyFont="1" applyFill="1" applyBorder="1" applyAlignment="1" applyProtection="1">
      <alignment horizontal="left" indent="1"/>
      <protection locked="0"/>
    </xf>
    <xf numFmtId="0" fontId="0" fillId="3" borderId="8" xfId="0" applyFill="1" applyBorder="1" applyAlignment="1" applyProtection="1">
      <alignment horizontal="left" indent="1"/>
      <protection locked="0"/>
    </xf>
    <xf numFmtId="0" fontId="4" fillId="0" borderId="35" xfId="0" applyFont="1" applyBorder="1" applyAlignment="1" applyProtection="1">
      <alignment horizontal="center"/>
    </xf>
    <xf numFmtId="0" fontId="4" fillId="0" borderId="36" xfId="0" applyFont="1" applyBorder="1" applyAlignment="1" applyProtection="1">
      <alignment horizontal="center"/>
    </xf>
    <xf numFmtId="0" fontId="4" fillId="0" borderId="37" xfId="0" applyFont="1" applyBorder="1" applyAlignment="1" applyProtection="1">
      <alignment horizontal="center"/>
    </xf>
    <xf numFmtId="0" fontId="2" fillId="3" borderId="2" xfId="0" applyFont="1" applyFill="1" applyBorder="1" applyAlignment="1" applyProtection="1">
      <alignment horizontal="left" indent="1"/>
      <protection locked="0"/>
    </xf>
    <xf numFmtId="0" fontId="0" fillId="3" borderId="2" xfId="0" applyFill="1" applyBorder="1" applyAlignment="1" applyProtection="1">
      <alignment horizontal="left" indent="1"/>
      <protection locked="0"/>
    </xf>
    <xf numFmtId="164" fontId="2" fillId="2" borderId="3" xfId="0" applyNumberFormat="1" applyFont="1" applyFill="1" applyBorder="1" applyAlignment="1" applyProtection="1">
      <alignment horizontal="center"/>
      <protection locked="0"/>
    </xf>
    <xf numFmtId="0" fontId="4" fillId="0" borderId="0" xfId="0" applyFont="1" applyBorder="1" applyAlignment="1" applyProtection="1">
      <alignment horizontal="right"/>
    </xf>
    <xf numFmtId="3" fontId="0" fillId="0" borderId="1" xfId="0" applyNumberFormat="1" applyFill="1" applyBorder="1" applyAlignment="1" applyProtection="1">
      <alignment horizontal="center"/>
    </xf>
    <xf numFmtId="0" fontId="18" fillId="0" borderId="0" xfId="4" applyFont="1" applyFill="1" applyBorder="1" applyAlignment="1" applyProtection="1">
      <alignment horizontal="center" wrapText="1"/>
    </xf>
    <xf numFmtId="0" fontId="4" fillId="0" borderId="0" xfId="0" applyFont="1" applyFill="1" applyBorder="1" applyAlignment="1" applyProtection="1"/>
    <xf numFmtId="0" fontId="0" fillId="0" borderId="0" xfId="0" applyBorder="1" applyAlignment="1"/>
    <xf numFmtId="0" fontId="4" fillId="0" borderId="0" xfId="0" applyFont="1" applyBorder="1" applyAlignment="1" applyProtection="1">
      <alignment horizontal="center"/>
    </xf>
    <xf numFmtId="0" fontId="2" fillId="2" borderId="8" xfId="0" applyFont="1" applyFill="1" applyBorder="1" applyAlignment="1" applyProtection="1">
      <alignment horizontal="center"/>
      <protection locked="0"/>
    </xf>
    <xf numFmtId="0" fontId="0" fillId="0" borderId="8" xfId="0" applyBorder="1" applyAlignment="1" applyProtection="1">
      <protection locked="0"/>
    </xf>
    <xf numFmtId="0" fontId="0" fillId="0" borderId="0" xfId="0" applyAlignment="1">
      <alignment horizontal="right"/>
    </xf>
    <xf numFmtId="0" fontId="0" fillId="0" borderId="0" xfId="0" applyAlignment="1"/>
    <xf numFmtId="0" fontId="2" fillId="2" borderId="9" xfId="0" applyFont="1" applyFill="1" applyBorder="1" applyAlignment="1" applyProtection="1">
      <alignment horizontal="center"/>
      <protection locked="0"/>
    </xf>
    <xf numFmtId="0" fontId="0" fillId="0" borderId="9" xfId="0" applyBorder="1" applyAlignment="1" applyProtection="1">
      <alignment horizontal="center"/>
      <protection locked="0"/>
    </xf>
    <xf numFmtId="0" fontId="0" fillId="2" borderId="8" xfId="0" applyFill="1" applyBorder="1" applyAlignment="1" applyProtection="1">
      <alignment horizontal="center"/>
      <protection locked="0"/>
    </xf>
    <xf numFmtId="0" fontId="0" fillId="0" borderId="8" xfId="0" applyBorder="1" applyAlignment="1" applyProtection="1">
      <alignment horizontal="center"/>
      <protection locked="0"/>
    </xf>
    <xf numFmtId="0" fontId="20" fillId="0" borderId="55" xfId="0" applyFont="1" applyBorder="1" applyProtection="1"/>
    <xf numFmtId="0" fontId="20" fillId="0" borderId="1" xfId="0" applyFont="1" applyBorder="1" applyProtection="1"/>
    <xf numFmtId="0" fontId="20" fillId="0" borderId="27" xfId="0" applyFont="1" applyBorder="1" applyProtection="1"/>
    <xf numFmtId="3" fontId="2" fillId="0" borderId="16" xfId="0" applyNumberFormat="1" applyFont="1" applyFill="1" applyBorder="1" applyAlignment="1" applyProtection="1">
      <alignment horizontal="center"/>
    </xf>
    <xf numFmtId="3" fontId="2" fillId="0" borderId="15" xfId="0" applyNumberFormat="1" applyFont="1" applyFill="1" applyBorder="1" applyAlignment="1" applyProtection="1">
      <alignment horizontal="center"/>
    </xf>
    <xf numFmtId="4" fontId="0" fillId="0" borderId="5" xfId="0" applyNumberFormat="1" applyFill="1" applyBorder="1" applyAlignment="1" applyProtection="1">
      <alignment horizontal="center"/>
    </xf>
    <xf numFmtId="0" fontId="2" fillId="2" borderId="1" xfId="0" applyFont="1" applyFill="1" applyBorder="1" applyAlignment="1" applyProtection="1">
      <alignment horizontal="center"/>
      <protection locked="0"/>
    </xf>
    <xf numFmtId="0" fontId="2" fillId="2" borderId="27" xfId="0" applyFont="1" applyFill="1" applyBorder="1" applyAlignment="1" applyProtection="1">
      <alignment horizontal="center"/>
      <protection locked="0"/>
    </xf>
    <xf numFmtId="0" fontId="16" fillId="0" borderId="0" xfId="4" applyFont="1" applyFill="1" applyBorder="1" applyAlignment="1" applyProtection="1">
      <alignment horizontal="left" vertical="top" wrapText="1"/>
    </xf>
    <xf numFmtId="0" fontId="8" fillId="2" borderId="8" xfId="0" applyFont="1" applyFill="1" applyBorder="1" applyAlignment="1" applyProtection="1">
      <alignment horizontal="left" vertical="center" wrapText="1" indent="1"/>
      <protection locked="0"/>
    </xf>
    <xf numFmtId="0" fontId="2" fillId="2" borderId="5" xfId="0" applyFont="1" applyFill="1" applyBorder="1" applyAlignment="1" applyProtection="1">
      <alignment horizontal="center"/>
      <protection locked="0"/>
    </xf>
    <xf numFmtId="0" fontId="2" fillId="2" borderId="34" xfId="0" applyFont="1" applyFill="1" applyBorder="1" applyAlignment="1" applyProtection="1">
      <alignment horizontal="center"/>
      <protection locked="0"/>
    </xf>
    <xf numFmtId="0" fontId="0" fillId="0" borderId="0" xfId="0" applyBorder="1" applyAlignment="1" applyProtection="1">
      <alignment horizontal="center"/>
    </xf>
    <xf numFmtId="4" fontId="2" fillId="0" borderId="16" xfId="0" applyNumberFormat="1" applyFont="1" applyFill="1" applyBorder="1" applyAlignment="1" applyProtection="1">
      <alignment horizontal="center"/>
    </xf>
    <xf numFmtId="4" fontId="2" fillId="0" borderId="15" xfId="0" applyNumberFormat="1" applyFont="1" applyFill="1" applyBorder="1" applyAlignment="1" applyProtection="1">
      <alignment horizontal="center"/>
    </xf>
    <xf numFmtId="0" fontId="19" fillId="0" borderId="28" xfId="0" applyFont="1" applyFill="1" applyBorder="1" applyAlignment="1" applyProtection="1">
      <alignment horizontal="center"/>
    </xf>
    <xf numFmtId="0" fontId="19" fillId="0" borderId="29" xfId="0" applyFont="1" applyFill="1" applyBorder="1" applyAlignment="1" applyProtection="1">
      <alignment horizontal="center"/>
    </xf>
    <xf numFmtId="0" fontId="0" fillId="2" borderId="2" xfId="0" applyFill="1" applyBorder="1" applyAlignment="1" applyProtection="1">
      <alignment horizontal="center" vertical="center"/>
      <protection locked="0"/>
    </xf>
    <xf numFmtId="0" fontId="0" fillId="2" borderId="42" xfId="0" applyFill="1" applyBorder="1" applyAlignment="1" applyProtection="1">
      <alignment horizontal="center" vertical="center"/>
      <protection locked="0"/>
    </xf>
    <xf numFmtId="0" fontId="2" fillId="0" borderId="13" xfId="0" applyFont="1" applyFill="1" applyBorder="1" applyAlignment="1" applyProtection="1">
      <alignment horizontal="center" vertical="center" wrapText="1"/>
    </xf>
    <xf numFmtId="0" fontId="8" fillId="0" borderId="13" xfId="0" applyFont="1" applyFill="1" applyBorder="1" applyAlignment="1" applyProtection="1">
      <alignment horizontal="center" vertical="center" wrapText="1"/>
    </xf>
    <xf numFmtId="0" fontId="4" fillId="0" borderId="38" xfId="0" applyFont="1" applyBorder="1" applyAlignment="1" applyProtection="1">
      <alignment horizontal="center" vertical="center"/>
    </xf>
    <xf numFmtId="0" fontId="4" fillId="0" borderId="40" xfId="0" applyFont="1" applyBorder="1" applyAlignment="1" applyProtection="1">
      <alignment horizontal="center" vertical="center"/>
    </xf>
    <xf numFmtId="0" fontId="4" fillId="0" borderId="0" xfId="0" applyFont="1" applyFill="1" applyBorder="1" applyAlignment="1" applyProtection="1">
      <alignment horizontal="right" vertical="center" wrapText="1"/>
    </xf>
    <xf numFmtId="0" fontId="0" fillId="2" borderId="44" xfId="0" applyFill="1" applyBorder="1" applyAlignment="1" applyProtection="1">
      <alignment horizontal="center"/>
      <protection locked="0"/>
    </xf>
    <xf numFmtId="0" fontId="2" fillId="0" borderId="0" xfId="0" applyFont="1" applyAlignment="1" applyProtection="1">
      <alignment horizontal="center"/>
    </xf>
    <xf numFmtId="0" fontId="0" fillId="0" borderId="0" xfId="0" applyAlignment="1">
      <alignment horizontal="center"/>
    </xf>
    <xf numFmtId="0" fontId="2" fillId="3" borderId="59" xfId="0" applyFont="1" applyFill="1" applyBorder="1" applyAlignment="1" applyProtection="1">
      <alignment horizontal="left" vertical="top" wrapText="1"/>
      <protection locked="0"/>
    </xf>
    <xf numFmtId="0" fontId="8" fillId="3" borderId="9" xfId="0" applyFont="1" applyFill="1" applyBorder="1" applyAlignment="1" applyProtection="1">
      <alignment horizontal="left" vertical="top" wrapText="1"/>
      <protection locked="0"/>
    </xf>
    <xf numFmtId="0" fontId="8" fillId="3" borderId="60" xfId="0" applyFont="1" applyFill="1" applyBorder="1" applyAlignment="1" applyProtection="1">
      <alignment horizontal="left" vertical="top" wrapText="1"/>
      <protection locked="0"/>
    </xf>
    <xf numFmtId="0" fontId="8" fillId="3" borderId="58" xfId="0" applyFont="1" applyFill="1" applyBorder="1" applyAlignment="1" applyProtection="1">
      <alignment horizontal="left" vertical="top" wrapText="1"/>
      <protection locked="0"/>
    </xf>
    <xf numFmtId="0" fontId="8" fillId="3" borderId="0" xfId="0" applyFont="1" applyFill="1" applyBorder="1" applyAlignment="1" applyProtection="1">
      <alignment horizontal="left" vertical="top" wrapText="1"/>
      <protection locked="0"/>
    </xf>
    <xf numFmtId="0" fontId="8" fillId="3" borderId="61" xfId="0" applyFont="1" applyFill="1" applyBorder="1" applyAlignment="1" applyProtection="1">
      <alignment horizontal="left" vertical="top" wrapText="1"/>
      <protection locked="0"/>
    </xf>
    <xf numFmtId="0" fontId="0" fillId="0" borderId="58" xfId="0" applyBorder="1" applyAlignment="1" applyProtection="1">
      <alignment wrapText="1"/>
      <protection locked="0"/>
    </xf>
    <xf numFmtId="0" fontId="0" fillId="0" borderId="0" xfId="0" applyBorder="1" applyAlignment="1" applyProtection="1">
      <alignment wrapText="1"/>
      <protection locked="0"/>
    </xf>
    <xf numFmtId="0" fontId="0" fillId="0" borderId="61" xfId="0" applyBorder="1" applyAlignment="1" applyProtection="1">
      <alignment wrapText="1"/>
      <protection locked="0"/>
    </xf>
    <xf numFmtId="0" fontId="0" fillId="0" borderId="20" xfId="0" applyBorder="1" applyAlignment="1" applyProtection="1">
      <alignment wrapText="1"/>
      <protection locked="0"/>
    </xf>
    <xf numFmtId="0" fontId="0" fillId="0" borderId="8" xfId="0" applyBorder="1" applyAlignment="1" applyProtection="1">
      <alignment wrapText="1"/>
      <protection locked="0"/>
    </xf>
    <xf numFmtId="0" fontId="0" fillId="0" borderId="10" xfId="0" applyBorder="1" applyAlignment="1" applyProtection="1">
      <alignment wrapText="1"/>
      <protection locked="0"/>
    </xf>
    <xf numFmtId="0" fontId="3" fillId="0" borderId="0" xfId="0" applyFont="1" applyBorder="1" applyAlignment="1" applyProtection="1">
      <alignment horizontal="center" vertical="top"/>
    </xf>
    <xf numFmtId="0" fontId="8" fillId="2" borderId="8" xfId="0"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wrapText="1"/>
    </xf>
    <xf numFmtId="0" fontId="4" fillId="0" borderId="46"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xf>
    <xf numFmtId="4" fontId="2" fillId="0" borderId="53" xfId="0" applyNumberFormat="1" applyFont="1" applyFill="1" applyBorder="1" applyAlignment="1" applyProtection="1">
      <alignment horizontal="center" vertical="center"/>
    </xf>
    <xf numFmtId="4" fontId="2" fillId="0" borderId="54" xfId="0" applyNumberFormat="1" applyFont="1" applyFill="1" applyBorder="1" applyAlignment="1" applyProtection="1">
      <alignment horizontal="center" vertical="center"/>
    </xf>
    <xf numFmtId="0" fontId="4" fillId="0" borderId="7" xfId="0" applyFont="1" applyFill="1" applyBorder="1" applyAlignment="1" applyProtection="1">
      <alignment horizontal="right" vertical="center" wrapText="1"/>
    </xf>
    <xf numFmtId="4" fontId="0" fillId="2" borderId="5" xfId="0" applyNumberFormat="1" applyFill="1" applyBorder="1" applyAlignment="1" applyProtection="1">
      <alignment horizontal="center" vertical="center" wrapText="1"/>
      <protection locked="0"/>
    </xf>
    <xf numFmtId="0" fontId="0" fillId="2" borderId="33" xfId="0" applyFill="1" applyBorder="1" applyAlignment="1" applyProtection="1">
      <alignment vertical="center" wrapText="1"/>
      <protection locked="0"/>
    </xf>
    <xf numFmtId="0" fontId="0" fillId="2" borderId="5" xfId="0" applyFill="1" applyBorder="1" applyAlignment="1" applyProtection="1">
      <alignment vertical="center" wrapText="1"/>
      <protection locked="0"/>
    </xf>
    <xf numFmtId="0" fontId="0" fillId="3" borderId="5" xfId="0" applyFill="1" applyBorder="1" applyAlignment="1" applyProtection="1">
      <alignment horizontal="center"/>
      <protection locked="0"/>
    </xf>
    <xf numFmtId="0" fontId="0" fillId="3" borderId="34" xfId="0" applyFill="1" applyBorder="1" applyAlignment="1" applyProtection="1">
      <alignment horizontal="center"/>
      <protection locked="0"/>
    </xf>
    <xf numFmtId="0" fontId="0" fillId="2" borderId="8" xfId="0" applyFill="1" applyBorder="1" applyAlignment="1" applyProtection="1">
      <alignment horizontal="center" vertical="center" wrapText="1"/>
      <protection locked="0"/>
    </xf>
    <xf numFmtId="0" fontId="0" fillId="2" borderId="44" xfId="0" applyFill="1" applyBorder="1" applyAlignment="1" applyProtection="1">
      <alignment horizontal="center" vertical="center" wrapText="1"/>
      <protection locked="0"/>
    </xf>
    <xf numFmtId="0" fontId="4" fillId="0" borderId="39" xfId="0" applyFont="1" applyFill="1" applyBorder="1" applyAlignment="1" applyProtection="1">
      <alignment horizontal="center" vertical="center" wrapText="1"/>
    </xf>
    <xf numFmtId="0" fontId="4" fillId="0" borderId="41" xfId="0" applyFont="1" applyFill="1" applyBorder="1" applyAlignment="1" applyProtection="1">
      <alignment horizontal="center" vertical="center" wrapText="1"/>
    </xf>
    <xf numFmtId="0" fontId="4" fillId="0" borderId="56" xfId="0" applyFont="1" applyBorder="1" applyAlignment="1" applyProtection="1">
      <alignment horizontal="center" vertical="center" wrapText="1"/>
    </xf>
    <xf numFmtId="0" fontId="4" fillId="0" borderId="51" xfId="0" applyFont="1" applyBorder="1" applyAlignment="1" applyProtection="1">
      <alignment horizontal="center" vertical="center" wrapText="1"/>
    </xf>
    <xf numFmtId="3" fontId="0" fillId="0" borderId="5" xfId="0" applyNumberFormat="1" applyFill="1" applyBorder="1" applyAlignment="1" applyProtection="1">
      <alignment horizontal="center"/>
    </xf>
    <xf numFmtId="0" fontId="0" fillId="2" borderId="8" xfId="0" applyFill="1" applyBorder="1" applyAlignment="1" applyProtection="1">
      <alignment horizontal="center" vertical="center"/>
      <protection locked="0"/>
    </xf>
    <xf numFmtId="0" fontId="0" fillId="2" borderId="44" xfId="0" applyFill="1" applyBorder="1" applyAlignment="1" applyProtection="1">
      <alignment horizontal="center" vertical="center"/>
      <protection locked="0"/>
    </xf>
    <xf numFmtId="0" fontId="4" fillId="0" borderId="9" xfId="0" applyFont="1" applyFill="1" applyBorder="1" applyAlignment="1" applyProtection="1">
      <alignment horizontal="right" vertical="center"/>
    </xf>
    <xf numFmtId="0" fontId="2" fillId="3" borderId="17" xfId="0" applyFont="1" applyFill="1" applyBorder="1" applyAlignment="1" applyProtection="1">
      <alignment horizontal="center"/>
      <protection locked="0"/>
    </xf>
    <xf numFmtId="0" fontId="0" fillId="3" borderId="32" xfId="0" applyFill="1" applyBorder="1" applyAlignment="1" applyProtection="1">
      <alignment horizontal="center"/>
      <protection locked="0"/>
    </xf>
    <xf numFmtId="0" fontId="24" fillId="0" borderId="29" xfId="0" applyFont="1" applyBorder="1" applyAlignment="1">
      <alignment horizontal="center"/>
    </xf>
    <xf numFmtId="0" fontId="24" fillId="0" borderId="1" xfId="0" applyFont="1" applyBorder="1" applyAlignment="1">
      <alignment horizontal="center"/>
    </xf>
    <xf numFmtId="0" fontId="24" fillId="0" borderId="27" xfId="0" applyFont="1" applyBorder="1" applyAlignment="1">
      <alignment horizontal="center"/>
    </xf>
    <xf numFmtId="0" fontId="24" fillId="0" borderId="33" xfId="0" applyFont="1" applyBorder="1" applyAlignment="1">
      <alignment horizontal="center"/>
    </xf>
    <xf numFmtId="0" fontId="24" fillId="0" borderId="5" xfId="0" applyFont="1" applyBorder="1" applyAlignment="1">
      <alignment horizontal="center"/>
    </xf>
    <xf numFmtId="0" fontId="24" fillId="0" borderId="34" xfId="0" applyFont="1" applyBorder="1" applyAlignment="1">
      <alignment horizontal="center"/>
    </xf>
    <xf numFmtId="0" fontId="25" fillId="0" borderId="50" xfId="0" applyFont="1" applyBorder="1" applyAlignment="1">
      <alignment horizontal="center"/>
    </xf>
    <xf numFmtId="0" fontId="25" fillId="0" borderId="56" xfId="0" applyFont="1" applyBorder="1" applyAlignment="1">
      <alignment horizontal="center"/>
    </xf>
    <xf numFmtId="0" fontId="25" fillId="0" borderId="51" xfId="0" applyFont="1" applyBorder="1" applyAlignment="1">
      <alignment horizontal="center"/>
    </xf>
    <xf numFmtId="0" fontId="24" fillId="0" borderId="31" xfId="0" applyFont="1" applyBorder="1" applyAlignment="1">
      <alignment horizontal="center"/>
    </xf>
    <xf numFmtId="0" fontId="24" fillId="0" borderId="17" xfId="0" applyFont="1" applyBorder="1" applyAlignment="1">
      <alignment horizontal="center"/>
    </xf>
    <xf numFmtId="0" fontId="24" fillId="0" borderId="32" xfId="0" applyFont="1" applyBorder="1" applyAlignment="1">
      <alignment horizontal="center"/>
    </xf>
  </cellXfs>
  <cellStyles count="6">
    <cellStyle name="Comma" xfId="2" builtinId="3"/>
    <cellStyle name="Currency" xfId="3" builtinId="4"/>
    <cellStyle name="Hyperlink" xfId="5" builtinId="8"/>
    <cellStyle name="Normal" xfId="0" builtinId="0"/>
    <cellStyle name="Normal 2" xfId="1" xr:uid="{00000000-0005-0000-0000-000004000000}"/>
    <cellStyle name="Normal_ecs4frontpage" xfId="4" xr:uid="{00000000-0005-0000-0000-000005000000}"/>
  </cellStyles>
  <dxfs count="0"/>
  <tableStyles count="0" defaultTableStyle="TableStyleMedium9" defaultPivotStyle="PivotStyleLight16"/>
  <colors>
    <mruColors>
      <color rgb="FFFF9933"/>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447675</xdr:colOff>
          <xdr:row>1</xdr:row>
          <xdr:rowOff>0</xdr:rowOff>
        </xdr:from>
        <xdr:to>
          <xdr:col>1</xdr:col>
          <xdr:colOff>0</xdr:colOff>
          <xdr:row>1</xdr:row>
          <xdr:rowOff>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200-000002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Sort by Name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447675</xdr:colOff>
          <xdr:row>1</xdr:row>
          <xdr:rowOff>0</xdr:rowOff>
        </xdr:from>
        <xdr:to>
          <xdr:col>1</xdr:col>
          <xdr:colOff>0</xdr:colOff>
          <xdr:row>1</xdr:row>
          <xdr:rowOff>0</xdr:rowOff>
        </xdr:to>
        <xdr:sp macro="" textlink="">
          <xdr:nvSpPr>
            <xdr:cNvPr id="11268" name="Button 4" hidden="1">
              <a:extLst>
                <a:ext uri="{63B3BB69-23CF-44E3-9099-C40C66FF867C}">
                  <a14:compatExt spid="_x0000_s11268"/>
                </a:ext>
                <a:ext uri="{FF2B5EF4-FFF2-40B4-BE49-F238E27FC236}">
                  <a16:creationId xmlns:a16="http://schemas.microsoft.com/office/drawing/2014/main" id="{00000000-0008-0000-0200-000004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Sort by Name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447675</xdr:colOff>
          <xdr:row>1</xdr:row>
          <xdr:rowOff>0</xdr:rowOff>
        </xdr:from>
        <xdr:to>
          <xdr:col>1</xdr:col>
          <xdr:colOff>0</xdr:colOff>
          <xdr:row>1</xdr:row>
          <xdr:rowOff>0</xdr:rowOff>
        </xdr:to>
        <xdr:sp macro="" textlink="">
          <xdr:nvSpPr>
            <xdr:cNvPr id="11270" name="Button 6" hidden="1">
              <a:extLst>
                <a:ext uri="{63B3BB69-23CF-44E3-9099-C40C66FF867C}">
                  <a14:compatExt spid="_x0000_s11270"/>
                </a:ext>
                <a:ext uri="{FF2B5EF4-FFF2-40B4-BE49-F238E27FC236}">
                  <a16:creationId xmlns:a16="http://schemas.microsoft.com/office/drawing/2014/main" id="{00000000-0008-0000-0200-000006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Sort by Name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0.bin"/><Relationship Id="rId7" Type="http://schemas.openxmlformats.org/officeDocument/2006/relationships/ctrlProp" Target="../ctrlProps/ctrlProp2.xml"/><Relationship Id="rId2" Type="http://schemas.openxmlformats.org/officeDocument/2006/relationships/hyperlink" Target="http://mccc.msu.edu/covercroptool/covercroptool.php" TargetMode="External"/><Relationship Id="rId1" Type="http://schemas.openxmlformats.org/officeDocument/2006/relationships/printerSettings" Target="../printerSettings/printerSettings9.bin"/><Relationship Id="rId6" Type="http://schemas.openxmlformats.org/officeDocument/2006/relationships/ctrlProp" Target="../ctrlProps/ctrlProp1.xml"/><Relationship Id="rId5" Type="http://schemas.openxmlformats.org/officeDocument/2006/relationships/vmlDrawing" Target="../drawings/vmlDrawing2.vml"/><Relationship Id="rId4" Type="http://schemas.openxmlformats.org/officeDocument/2006/relationships/drawing" Target="../drawings/drawing1.xml"/><Relationship Id="rId9"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J58"/>
  <sheetViews>
    <sheetView showGridLines="0" zoomScale="130" zoomScaleNormal="130" workbookViewId="0">
      <selection activeCell="E18" sqref="E18"/>
    </sheetView>
  </sheetViews>
  <sheetFormatPr defaultRowHeight="12.75" x14ac:dyDescent="0.2"/>
  <sheetData>
    <row r="1" spans="2:10" ht="18.75" thickTop="1" x14ac:dyDescent="0.25">
      <c r="B1" s="178" t="s">
        <v>184</v>
      </c>
      <c r="C1" s="179"/>
      <c r="D1" s="179"/>
      <c r="E1" s="179"/>
      <c r="F1" s="179"/>
      <c r="G1" s="179"/>
      <c r="H1" s="179"/>
      <c r="I1" s="179"/>
      <c r="J1" s="180"/>
    </row>
    <row r="2" spans="2:10" x14ac:dyDescent="0.2">
      <c r="B2" s="29"/>
      <c r="C2" s="30"/>
      <c r="D2" s="30"/>
      <c r="E2" s="30"/>
      <c r="F2" s="30"/>
      <c r="G2" s="30"/>
      <c r="H2" s="30"/>
      <c r="I2" s="30"/>
      <c r="J2" s="31"/>
    </row>
    <row r="3" spans="2:10" x14ac:dyDescent="0.2">
      <c r="B3" s="29"/>
      <c r="C3" s="30"/>
      <c r="D3" s="30"/>
      <c r="E3" s="30"/>
      <c r="F3" s="30"/>
      <c r="G3" s="30"/>
      <c r="H3" s="30"/>
      <c r="I3" s="30"/>
      <c r="J3" s="31"/>
    </row>
    <row r="4" spans="2:10" x14ac:dyDescent="0.2">
      <c r="B4" s="32" t="s">
        <v>185</v>
      </c>
      <c r="C4" s="33"/>
      <c r="D4" s="33"/>
      <c r="E4" s="30"/>
      <c r="F4" s="30"/>
      <c r="G4" s="30"/>
      <c r="H4" s="30"/>
      <c r="I4" s="30"/>
      <c r="J4" s="31"/>
    </row>
    <row r="5" spans="2:10" x14ac:dyDescent="0.2">
      <c r="B5" s="34"/>
      <c r="C5" s="30"/>
      <c r="D5" s="30"/>
      <c r="E5" s="30"/>
      <c r="F5" s="30"/>
      <c r="G5" s="30"/>
      <c r="H5" s="30"/>
      <c r="I5" s="30"/>
      <c r="J5" s="31"/>
    </row>
    <row r="6" spans="2:10" ht="26.25" customHeight="1" x14ac:dyDescent="0.2">
      <c r="B6" s="185" t="s">
        <v>30</v>
      </c>
      <c r="C6" s="186"/>
      <c r="D6" s="186"/>
      <c r="E6" s="186"/>
      <c r="F6" s="186"/>
      <c r="G6" s="186"/>
      <c r="H6" s="186"/>
      <c r="I6" s="186"/>
      <c r="J6" s="187"/>
    </row>
    <row r="7" spans="2:10" x14ac:dyDescent="0.2">
      <c r="B7" s="29"/>
      <c r="C7" s="30"/>
      <c r="D7" s="30"/>
      <c r="E7" s="30"/>
      <c r="F7" s="30"/>
      <c r="G7" s="30"/>
      <c r="H7" s="30"/>
      <c r="I7" s="30"/>
      <c r="J7" s="31"/>
    </row>
    <row r="8" spans="2:10" ht="25.5" customHeight="1" x14ac:dyDescent="0.2">
      <c r="B8" s="184" t="s">
        <v>186</v>
      </c>
      <c r="C8" s="182"/>
      <c r="D8" s="182"/>
      <c r="E8" s="182"/>
      <c r="F8" s="182"/>
      <c r="G8" s="182"/>
      <c r="H8" s="182"/>
      <c r="I8" s="182"/>
      <c r="J8" s="183"/>
    </row>
    <row r="9" spans="2:10" x14ac:dyDescent="0.2">
      <c r="B9" s="29"/>
      <c r="C9" s="30"/>
      <c r="D9" s="30"/>
      <c r="E9" s="30"/>
      <c r="F9" s="30"/>
      <c r="G9" s="30"/>
      <c r="H9" s="30"/>
      <c r="I9" s="30"/>
      <c r="J9" s="31"/>
    </row>
    <row r="10" spans="2:10" ht="24.75" customHeight="1" x14ac:dyDescent="0.2">
      <c r="B10" s="175" t="s">
        <v>187</v>
      </c>
      <c r="C10" s="186"/>
      <c r="D10" s="186"/>
      <c r="E10" s="186"/>
      <c r="F10" s="186"/>
      <c r="G10" s="186"/>
      <c r="H10" s="186"/>
      <c r="I10" s="186"/>
      <c r="J10" s="187"/>
    </row>
    <row r="11" spans="2:10" x14ac:dyDescent="0.2">
      <c r="B11" s="29"/>
      <c r="C11" s="30"/>
      <c r="D11" s="30"/>
      <c r="E11" s="30"/>
      <c r="F11" s="30"/>
      <c r="G11" s="30"/>
      <c r="H11" s="30"/>
      <c r="I11" s="30"/>
      <c r="J11" s="31"/>
    </row>
    <row r="12" spans="2:10" ht="24.75" customHeight="1" x14ac:dyDescent="0.2">
      <c r="B12" s="181" t="s">
        <v>28</v>
      </c>
      <c r="C12" s="182"/>
      <c r="D12" s="182"/>
      <c r="E12" s="182"/>
      <c r="F12" s="182"/>
      <c r="G12" s="182"/>
      <c r="H12" s="182"/>
      <c r="I12" s="182"/>
      <c r="J12" s="183"/>
    </row>
    <row r="13" spans="2:10" ht="12.75" customHeight="1" x14ac:dyDescent="0.2">
      <c r="B13" s="99"/>
      <c r="C13" s="100"/>
      <c r="D13" s="100"/>
      <c r="E13" s="100"/>
      <c r="F13" s="100"/>
      <c r="G13" s="100"/>
      <c r="H13" s="100"/>
      <c r="I13" s="100"/>
      <c r="J13" s="101"/>
    </row>
    <row r="14" spans="2:10" ht="26.25" customHeight="1" x14ac:dyDescent="0.2">
      <c r="B14" s="184" t="s">
        <v>189</v>
      </c>
      <c r="C14" s="182"/>
      <c r="D14" s="182"/>
      <c r="E14" s="182"/>
      <c r="F14" s="182"/>
      <c r="G14" s="182"/>
      <c r="H14" s="182"/>
      <c r="I14" s="182"/>
      <c r="J14" s="183"/>
    </row>
    <row r="15" spans="2:10" x14ac:dyDescent="0.2">
      <c r="B15" s="29"/>
      <c r="C15" s="30"/>
      <c r="D15" s="30"/>
      <c r="E15" s="30"/>
      <c r="F15" s="30"/>
      <c r="G15" s="30"/>
      <c r="H15" s="30"/>
      <c r="I15" s="30"/>
      <c r="J15" s="31"/>
    </row>
    <row r="16" spans="2:10" ht="37.5" customHeight="1" x14ac:dyDescent="0.2">
      <c r="B16" s="181" t="s">
        <v>47</v>
      </c>
      <c r="C16" s="182"/>
      <c r="D16" s="182"/>
      <c r="E16" s="182"/>
      <c r="F16" s="182"/>
      <c r="G16" s="182"/>
      <c r="H16" s="182"/>
      <c r="I16" s="182"/>
      <c r="J16" s="183"/>
    </row>
    <row r="17" spans="2:10" ht="12.75" customHeight="1" x14ac:dyDescent="0.2">
      <c r="B17" s="99"/>
      <c r="C17" s="100"/>
      <c r="D17" s="100"/>
      <c r="E17" s="100"/>
      <c r="F17" s="100"/>
      <c r="G17" s="100"/>
      <c r="H17" s="100"/>
      <c r="I17" s="100"/>
      <c r="J17" s="101"/>
    </row>
    <row r="18" spans="2:10" ht="13.5" customHeight="1" x14ac:dyDescent="0.2">
      <c r="B18" s="32" t="s">
        <v>101</v>
      </c>
      <c r="C18" s="33"/>
      <c r="D18" s="33"/>
      <c r="E18" s="30"/>
      <c r="F18" s="30"/>
      <c r="G18" s="30"/>
      <c r="H18" s="30"/>
      <c r="I18" s="30"/>
      <c r="J18" s="31"/>
    </row>
    <row r="19" spans="2:10" x14ac:dyDescent="0.2">
      <c r="B19" s="34"/>
      <c r="C19" s="30"/>
      <c r="D19" s="30"/>
      <c r="E19" s="30"/>
      <c r="F19" s="30"/>
      <c r="G19" s="30"/>
      <c r="H19" s="30"/>
      <c r="I19" s="30"/>
      <c r="J19" s="31"/>
    </row>
    <row r="20" spans="2:10" ht="52.5" customHeight="1" x14ac:dyDescent="0.2">
      <c r="B20" s="175" t="s">
        <v>188</v>
      </c>
      <c r="C20" s="186"/>
      <c r="D20" s="186"/>
      <c r="E20" s="186"/>
      <c r="F20" s="186"/>
      <c r="G20" s="186"/>
      <c r="H20" s="186"/>
      <c r="I20" s="186"/>
      <c r="J20" s="187"/>
    </row>
    <row r="21" spans="2:10" x14ac:dyDescent="0.2">
      <c r="B21" s="29"/>
      <c r="C21" s="30"/>
      <c r="D21" s="30"/>
      <c r="E21" s="30"/>
      <c r="F21" s="30"/>
      <c r="G21" s="30"/>
      <c r="H21" s="30"/>
      <c r="I21" s="30"/>
      <c r="J21" s="31"/>
    </row>
    <row r="22" spans="2:10" ht="26.25" customHeight="1" x14ac:dyDescent="0.2">
      <c r="B22" s="184" t="s">
        <v>193</v>
      </c>
      <c r="C22" s="182"/>
      <c r="D22" s="182"/>
      <c r="E22" s="182"/>
      <c r="F22" s="182"/>
      <c r="G22" s="182"/>
      <c r="H22" s="182"/>
      <c r="I22" s="182"/>
      <c r="J22" s="183"/>
    </row>
    <row r="23" spans="2:10" x14ac:dyDescent="0.2">
      <c r="B23" s="29"/>
      <c r="C23" s="30"/>
      <c r="D23" s="30"/>
      <c r="E23" s="30"/>
      <c r="F23" s="30"/>
      <c r="G23" s="30"/>
      <c r="H23" s="30"/>
      <c r="I23" s="30"/>
      <c r="J23" s="31"/>
    </row>
    <row r="24" spans="2:10" ht="25.5" customHeight="1" x14ac:dyDescent="0.2">
      <c r="B24" s="184" t="s">
        <v>194</v>
      </c>
      <c r="C24" s="182"/>
      <c r="D24" s="182"/>
      <c r="E24" s="182"/>
      <c r="F24" s="182"/>
      <c r="G24" s="182"/>
      <c r="H24" s="182"/>
      <c r="I24" s="182"/>
      <c r="J24" s="183"/>
    </row>
    <row r="25" spans="2:10" x14ac:dyDescent="0.2">
      <c r="B25" s="29"/>
      <c r="C25" s="30"/>
      <c r="D25" s="30"/>
      <c r="E25" s="30"/>
      <c r="F25" s="30"/>
      <c r="G25" s="30"/>
      <c r="H25" s="30"/>
      <c r="I25" s="30"/>
      <c r="J25" s="31"/>
    </row>
    <row r="26" spans="2:10" ht="41.25" customHeight="1" x14ac:dyDescent="0.2">
      <c r="B26" s="175" t="s">
        <v>190</v>
      </c>
      <c r="C26" s="176"/>
      <c r="D26" s="176"/>
      <c r="E26" s="176"/>
      <c r="F26" s="176"/>
      <c r="G26" s="176"/>
      <c r="H26" s="176"/>
      <c r="I26" s="176"/>
      <c r="J26" s="177"/>
    </row>
    <row r="27" spans="2:10" x14ac:dyDescent="0.2">
      <c r="B27" s="29"/>
      <c r="C27" s="30"/>
      <c r="D27" s="30"/>
      <c r="E27" s="30"/>
      <c r="F27" s="30"/>
      <c r="G27" s="30"/>
      <c r="H27" s="30"/>
      <c r="I27" s="30"/>
      <c r="J27" s="31"/>
    </row>
    <row r="28" spans="2:10" x14ac:dyDescent="0.2">
      <c r="B28" s="132" t="s">
        <v>191</v>
      </c>
      <c r="C28" s="30"/>
      <c r="D28" s="30"/>
      <c r="E28" s="30"/>
      <c r="F28" s="30"/>
      <c r="G28" s="30"/>
      <c r="H28" s="30"/>
      <c r="I28" s="30"/>
      <c r="J28" s="31"/>
    </row>
    <row r="29" spans="2:10" x14ac:dyDescent="0.2">
      <c r="B29" s="29"/>
      <c r="C29" s="30"/>
      <c r="D29" s="30"/>
      <c r="E29" s="30"/>
      <c r="F29" s="30"/>
      <c r="G29" s="30"/>
      <c r="H29" s="30"/>
      <c r="I29" s="30"/>
      <c r="J29" s="31"/>
    </row>
    <row r="30" spans="2:10" x14ac:dyDescent="0.2">
      <c r="B30" s="32" t="s">
        <v>192</v>
      </c>
      <c r="C30" s="33"/>
      <c r="D30" s="33"/>
      <c r="E30" s="33"/>
      <c r="F30" s="33"/>
      <c r="G30" s="30"/>
      <c r="H30" s="30"/>
      <c r="I30" s="30"/>
      <c r="J30" s="31"/>
    </row>
    <row r="31" spans="2:10" x14ac:dyDescent="0.2">
      <c r="B31" s="29"/>
      <c r="C31" s="30"/>
      <c r="D31" s="30"/>
      <c r="E31" s="30"/>
      <c r="F31" s="30"/>
      <c r="G31" s="30"/>
      <c r="H31" s="30"/>
      <c r="I31" s="30"/>
      <c r="J31" s="31"/>
    </row>
    <row r="32" spans="2:10" ht="38.25" customHeight="1" x14ac:dyDescent="0.2">
      <c r="B32" s="184" t="s">
        <v>153</v>
      </c>
      <c r="C32" s="182"/>
      <c r="D32" s="182"/>
      <c r="E32" s="182"/>
      <c r="F32" s="182"/>
      <c r="G32" s="182"/>
      <c r="H32" s="182"/>
      <c r="I32" s="182"/>
      <c r="J32" s="183"/>
    </row>
    <row r="33" spans="2:10" x14ac:dyDescent="0.2">
      <c r="B33" s="29"/>
      <c r="C33" s="30"/>
      <c r="D33" s="30"/>
      <c r="E33" s="30"/>
      <c r="F33" s="30"/>
      <c r="G33" s="30"/>
      <c r="H33" s="30"/>
      <c r="I33" s="30"/>
      <c r="J33" s="31"/>
    </row>
    <row r="34" spans="2:10" ht="82.5" customHeight="1" x14ac:dyDescent="0.2">
      <c r="B34" s="184" t="s">
        <v>195</v>
      </c>
      <c r="C34" s="182"/>
      <c r="D34" s="182"/>
      <c r="E34" s="182"/>
      <c r="F34" s="182"/>
      <c r="G34" s="182"/>
      <c r="H34" s="182"/>
      <c r="I34" s="182"/>
      <c r="J34" s="183"/>
    </row>
    <row r="35" spans="2:10" x14ac:dyDescent="0.2">
      <c r="B35" s="29"/>
      <c r="C35" s="30"/>
      <c r="D35" s="30"/>
      <c r="E35" s="30"/>
      <c r="F35" s="30"/>
      <c r="G35" s="30"/>
      <c r="H35" s="30"/>
      <c r="I35" s="30"/>
      <c r="J35" s="31"/>
    </row>
    <row r="36" spans="2:10" x14ac:dyDescent="0.2">
      <c r="B36" s="29" t="s">
        <v>29</v>
      </c>
      <c r="C36" s="30"/>
      <c r="D36" s="30"/>
      <c r="E36" s="30"/>
      <c r="F36" s="30"/>
      <c r="G36" s="30"/>
      <c r="H36" s="30"/>
      <c r="I36" s="30"/>
      <c r="J36" s="31"/>
    </row>
    <row r="37" spans="2:10" x14ac:dyDescent="0.2">
      <c r="B37" s="29"/>
      <c r="C37" s="30"/>
      <c r="D37" s="30"/>
      <c r="E37" s="30"/>
      <c r="F37" s="30"/>
      <c r="G37" s="30"/>
      <c r="H37" s="30"/>
      <c r="I37" s="30"/>
      <c r="J37" s="31"/>
    </row>
    <row r="38" spans="2:10" ht="77.25" customHeight="1" x14ac:dyDescent="0.2">
      <c r="B38" s="184" t="s">
        <v>196</v>
      </c>
      <c r="C38" s="182"/>
      <c r="D38" s="182"/>
      <c r="E38" s="182"/>
      <c r="F38" s="182"/>
      <c r="G38" s="182"/>
      <c r="H38" s="182"/>
      <c r="I38" s="182"/>
      <c r="J38" s="183"/>
    </row>
    <row r="39" spans="2:10" x14ac:dyDescent="0.2">
      <c r="B39" s="29"/>
      <c r="C39" s="30"/>
      <c r="D39" s="30"/>
      <c r="E39" s="30"/>
      <c r="F39" s="30"/>
      <c r="G39" s="30"/>
      <c r="H39" s="30"/>
      <c r="I39" s="30"/>
      <c r="J39" s="31"/>
    </row>
    <row r="40" spans="2:10" x14ac:dyDescent="0.2">
      <c r="B40" s="32" t="s">
        <v>33</v>
      </c>
      <c r="C40" s="33"/>
      <c r="D40" s="33"/>
      <c r="E40" s="33"/>
      <c r="F40" s="30"/>
      <c r="G40" s="30"/>
      <c r="H40" s="30"/>
      <c r="I40" s="30"/>
      <c r="J40" s="31"/>
    </row>
    <row r="41" spans="2:10" x14ac:dyDescent="0.2">
      <c r="B41" s="29"/>
      <c r="C41" s="30"/>
      <c r="D41" s="30"/>
      <c r="E41" s="30"/>
      <c r="F41" s="30"/>
      <c r="G41" s="30"/>
      <c r="H41" s="30"/>
      <c r="I41" s="30"/>
      <c r="J41" s="31"/>
    </row>
    <row r="42" spans="2:10" ht="38.25" customHeight="1" x14ac:dyDescent="0.2">
      <c r="B42" s="181" t="s">
        <v>31</v>
      </c>
      <c r="C42" s="182"/>
      <c r="D42" s="182"/>
      <c r="E42" s="182"/>
      <c r="F42" s="182"/>
      <c r="G42" s="182"/>
      <c r="H42" s="182"/>
      <c r="I42" s="182"/>
      <c r="J42" s="183"/>
    </row>
    <row r="43" spans="2:10" x14ac:dyDescent="0.2">
      <c r="B43" s="29"/>
      <c r="C43" s="30"/>
      <c r="D43" s="30"/>
      <c r="E43" s="30"/>
      <c r="F43" s="30"/>
      <c r="G43" s="30"/>
      <c r="H43" s="30"/>
      <c r="I43" s="30"/>
      <c r="J43" s="31"/>
    </row>
    <row r="44" spans="2:10" ht="25.5" customHeight="1" x14ac:dyDescent="0.2">
      <c r="B44" s="184" t="s">
        <v>197</v>
      </c>
      <c r="C44" s="182"/>
      <c r="D44" s="182"/>
      <c r="E44" s="182"/>
      <c r="F44" s="182"/>
      <c r="G44" s="182"/>
      <c r="H44" s="182"/>
      <c r="I44" s="182"/>
      <c r="J44" s="183"/>
    </row>
    <row r="45" spans="2:10" x14ac:dyDescent="0.2">
      <c r="B45" s="29"/>
      <c r="C45" s="30"/>
      <c r="D45" s="30"/>
      <c r="E45" s="30"/>
      <c r="F45" s="30"/>
      <c r="G45" s="30"/>
      <c r="H45" s="30"/>
      <c r="I45" s="30"/>
      <c r="J45" s="31"/>
    </row>
    <row r="46" spans="2:10" ht="24.75" customHeight="1" x14ac:dyDescent="0.2">
      <c r="B46" s="181" t="s">
        <v>32</v>
      </c>
      <c r="C46" s="182"/>
      <c r="D46" s="182"/>
      <c r="E46" s="182"/>
      <c r="F46" s="182"/>
      <c r="G46" s="182"/>
      <c r="H46" s="182"/>
      <c r="I46" s="182"/>
      <c r="J46" s="183"/>
    </row>
    <row r="47" spans="2:10" x14ac:dyDescent="0.2">
      <c r="B47" s="29"/>
      <c r="C47" s="30"/>
      <c r="D47" s="30"/>
      <c r="E47" s="30"/>
      <c r="F47" s="30"/>
      <c r="G47" s="30"/>
      <c r="H47" s="30"/>
      <c r="I47" s="30"/>
      <c r="J47" s="31"/>
    </row>
    <row r="48" spans="2:10" x14ac:dyDescent="0.2">
      <c r="B48" s="32" t="s">
        <v>198</v>
      </c>
      <c r="C48" s="33"/>
      <c r="D48" s="33"/>
      <c r="E48" s="33"/>
      <c r="F48" s="33"/>
      <c r="G48" s="33"/>
      <c r="H48" s="30"/>
      <c r="I48" s="30"/>
      <c r="J48" s="31"/>
    </row>
    <row r="49" spans="2:10" x14ac:dyDescent="0.2">
      <c r="B49" s="29"/>
      <c r="C49" s="30"/>
      <c r="D49" s="30"/>
      <c r="E49" s="30"/>
      <c r="F49" s="30"/>
      <c r="G49" s="30"/>
      <c r="H49" s="30"/>
      <c r="I49" s="30"/>
      <c r="J49" s="31"/>
    </row>
    <row r="50" spans="2:10" ht="71.099999999999994" customHeight="1" x14ac:dyDescent="0.2">
      <c r="B50" s="184" t="s">
        <v>199</v>
      </c>
      <c r="C50" s="182"/>
      <c r="D50" s="182"/>
      <c r="E50" s="182"/>
      <c r="F50" s="182"/>
      <c r="G50" s="182"/>
      <c r="H50" s="182"/>
      <c r="I50" s="182"/>
      <c r="J50" s="183"/>
    </row>
    <row r="51" spans="2:10" x14ac:dyDescent="0.2">
      <c r="B51" s="29"/>
      <c r="C51" s="30"/>
      <c r="D51" s="30"/>
      <c r="E51" s="30"/>
      <c r="F51" s="30"/>
      <c r="G51" s="30"/>
      <c r="H51" s="30"/>
      <c r="I51" s="30"/>
      <c r="J51" s="31"/>
    </row>
    <row r="52" spans="2:10" x14ac:dyDescent="0.2">
      <c r="B52" s="132"/>
      <c r="C52" s="30"/>
      <c r="D52" s="30"/>
      <c r="E52" s="30"/>
      <c r="F52" s="30"/>
      <c r="G52" s="30"/>
      <c r="H52" s="30"/>
      <c r="I52" s="30"/>
      <c r="J52" s="31"/>
    </row>
    <row r="53" spans="2:10" x14ac:dyDescent="0.2">
      <c r="B53" s="29"/>
      <c r="C53" s="30"/>
      <c r="D53" s="30"/>
      <c r="E53" s="30"/>
      <c r="F53" s="30"/>
      <c r="G53" s="30"/>
      <c r="H53" s="30"/>
      <c r="I53" s="30"/>
      <c r="J53" s="31"/>
    </row>
    <row r="54" spans="2:10" s="28" customFormat="1" ht="75.75" customHeight="1" x14ac:dyDescent="0.2">
      <c r="B54" s="184"/>
      <c r="C54" s="182"/>
      <c r="D54" s="182"/>
      <c r="E54" s="182"/>
      <c r="F54" s="182"/>
      <c r="G54" s="182"/>
      <c r="H54" s="182"/>
      <c r="I54" s="182"/>
      <c r="J54" s="183"/>
    </row>
    <row r="55" spans="2:10" x14ac:dyDescent="0.2">
      <c r="B55" s="29"/>
      <c r="C55" s="30"/>
      <c r="D55" s="30"/>
      <c r="E55" s="30"/>
      <c r="F55" s="30"/>
      <c r="G55" s="30"/>
      <c r="H55" s="30"/>
      <c r="I55" s="30"/>
      <c r="J55" s="31"/>
    </row>
    <row r="56" spans="2:10" ht="25.5" customHeight="1" x14ac:dyDescent="0.2">
      <c r="B56" s="184"/>
      <c r="C56" s="182"/>
      <c r="D56" s="182"/>
      <c r="E56" s="182"/>
      <c r="F56" s="182"/>
      <c r="G56" s="182"/>
      <c r="H56" s="182"/>
      <c r="I56" s="182"/>
      <c r="J56" s="183"/>
    </row>
    <row r="57" spans="2:10" ht="13.5" thickBot="1" x14ac:dyDescent="0.25">
      <c r="B57" s="188"/>
      <c r="C57" s="189"/>
      <c r="D57" s="189"/>
      <c r="E57" s="189"/>
      <c r="F57" s="189"/>
      <c r="G57" s="189"/>
      <c r="H57" s="189"/>
      <c r="I57" s="189"/>
      <c r="J57" s="190"/>
    </row>
    <row r="58" spans="2:10" ht="13.5" thickTop="1" x14ac:dyDescent="0.2"/>
  </sheetData>
  <sheetProtection algorithmName="SHA-512" hashValue="5Z0txz602BsKbfSdMqltGYO2fi6nwdVlgHSg/qGk56Rw0gOfbs0Wh6t5oKz7qXrJ/e2e255YrXa1yz6j4dyNag==" saltValue="c3XyEageUFcz0SIw6AiPoA==" spinCount="100000" sheet="1" objects="1" scenarios="1"/>
  <customSheetViews>
    <customSheetView guid="{D093BDB0-EBF8-4D36-8795-4DF965EA24D3}" showRuler="0">
      <selection activeCell="L18" sqref="L18"/>
      <pageMargins left="0.75" right="0.75" top="1" bottom="1" header="0.5" footer="0.5"/>
      <pageSetup orientation="portrait" verticalDpi="0" r:id="rId1"/>
      <headerFooter alignWithMargins="0">
        <oddHeader>&amp;RApril 2008</oddHeader>
        <oddFooter>&amp;F</oddFooter>
      </headerFooter>
    </customSheetView>
    <customSheetView guid="{D613C846-1889-462D-93F3-1367D28B4CAD}" showRuler="0">
      <selection activeCell="M10" sqref="M10"/>
      <pageMargins left="0.75" right="0.75" top="1" bottom="1" header="0.5" footer="0.5"/>
      <pageSetup orientation="portrait" verticalDpi="0" r:id="rId2"/>
      <headerFooter alignWithMargins="0">
        <oddHeader>&amp;RApril 2008</oddHeader>
        <oddFooter>&amp;F</oddFooter>
      </headerFooter>
    </customSheetView>
    <customSheetView guid="{39E92CA2-A5A8-481C-A1A5-8E48D1FF2092}" showGridLines="0" fitToPage="1">
      <selection activeCell="C13" sqref="C13"/>
      <pageMargins left="0.75" right="0.75" top="1" bottom="1" header="0.5" footer="0.5"/>
      <pageSetup scale="99" fitToHeight="6" orientation="portrait" r:id="rId3"/>
      <headerFooter alignWithMargins="0">
        <oddHeader>&amp;RApril 2008</oddHeader>
        <oddFooter>&amp;F</oddFooter>
      </headerFooter>
    </customSheetView>
  </customSheetViews>
  <mergeCells count="21">
    <mergeCell ref="B57:J57"/>
    <mergeCell ref="B54:J54"/>
    <mergeCell ref="B42:J42"/>
    <mergeCell ref="B44:J44"/>
    <mergeCell ref="B46:J46"/>
    <mergeCell ref="B56:J56"/>
    <mergeCell ref="B26:J26"/>
    <mergeCell ref="B1:J1"/>
    <mergeCell ref="B16:J16"/>
    <mergeCell ref="B50:J50"/>
    <mergeCell ref="B32:J32"/>
    <mergeCell ref="B34:J34"/>
    <mergeCell ref="B38:J38"/>
    <mergeCell ref="B6:J6"/>
    <mergeCell ref="B8:J8"/>
    <mergeCell ref="B10:J10"/>
    <mergeCell ref="B24:J24"/>
    <mergeCell ref="B14:J14"/>
    <mergeCell ref="B12:J12"/>
    <mergeCell ref="B20:J20"/>
    <mergeCell ref="B22:J22"/>
  </mergeCells>
  <phoneticPr fontId="3" type="noConversion"/>
  <pageMargins left="0.75" right="0.75" top="1" bottom="1" header="0.5" footer="0.5"/>
  <pageSetup fitToHeight="6" orientation="portrait" r:id="rId4"/>
  <headerFooter alignWithMargins="0">
    <oddHeader>&amp;RJanuary 2014</oddHeader>
    <oddFooter>&amp;C&amp;F</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D125"/>
  <sheetViews>
    <sheetView showGridLines="0" tabSelected="1" zoomScaleNormal="100" zoomScaleSheetLayoutView="70" workbookViewId="0">
      <selection activeCell="L7" sqref="L7:N7"/>
    </sheetView>
  </sheetViews>
  <sheetFormatPr defaultColWidth="9.140625" defaultRowHeight="12.75" x14ac:dyDescent="0.2"/>
  <cols>
    <col min="1" max="1" width="4.5703125" style="3" customWidth="1"/>
    <col min="2" max="2" width="8.7109375" style="3" customWidth="1"/>
    <col min="3" max="3" width="9.140625" style="3"/>
    <col min="4" max="4" width="9.5703125" style="3" customWidth="1"/>
    <col min="5" max="5" width="8.7109375" style="3" customWidth="1"/>
    <col min="6" max="6" width="8.5703125" style="3" bestFit="1" customWidth="1"/>
    <col min="7" max="7" width="8" style="3" customWidth="1"/>
    <col min="8" max="8" width="7.42578125" style="3" customWidth="1"/>
    <col min="9" max="9" width="2" style="3" customWidth="1"/>
    <col min="10" max="11" width="5.140625" style="3" customWidth="1"/>
    <col min="12" max="12" width="6" style="3" customWidth="1"/>
    <col min="13" max="13" width="8.140625" style="3" customWidth="1"/>
    <col min="14" max="14" width="1.28515625" style="3" customWidth="1"/>
    <col min="15" max="15" width="7.42578125" style="3" customWidth="1"/>
    <col min="16" max="16" width="6.85546875" style="12" customWidth="1"/>
    <col min="17" max="17" width="9.5703125" style="3" customWidth="1"/>
    <col min="18" max="16384" width="9.140625" style="3"/>
  </cols>
  <sheetData>
    <row r="1" spans="2:35" ht="3" customHeight="1" x14ac:dyDescent="0.2">
      <c r="Q1" s="35"/>
      <c r="R1" s="35"/>
      <c r="S1" s="35"/>
      <c r="T1" s="35"/>
      <c r="U1" s="35"/>
      <c r="V1" s="35"/>
      <c r="W1" s="35"/>
      <c r="X1" s="35"/>
      <c r="Y1" s="35"/>
      <c r="Z1" s="35"/>
      <c r="AA1" s="35"/>
      <c r="AB1" s="35"/>
      <c r="AC1" s="35"/>
      <c r="AD1" s="35"/>
      <c r="AE1" s="35"/>
      <c r="AF1" s="35"/>
      <c r="AG1" s="35"/>
      <c r="AH1" s="35"/>
      <c r="AI1" s="35"/>
    </row>
    <row r="2" spans="2:35" ht="12" customHeight="1" x14ac:dyDescent="0.2">
      <c r="B2" s="72" t="s">
        <v>154</v>
      </c>
      <c r="C2" s="72"/>
      <c r="Q2" s="35"/>
      <c r="R2" s="35"/>
      <c r="S2" s="35"/>
      <c r="T2" s="35"/>
      <c r="U2" s="35"/>
      <c r="V2" s="35"/>
      <c r="W2" s="35"/>
      <c r="X2" s="35"/>
      <c r="Y2" s="35"/>
      <c r="Z2" s="35"/>
      <c r="AA2" s="35"/>
      <c r="AB2" s="35"/>
      <c r="AC2" s="35"/>
      <c r="AD2" s="35"/>
      <c r="AE2" s="35"/>
      <c r="AF2" s="35"/>
      <c r="AG2" s="35"/>
      <c r="AH2" s="35"/>
      <c r="AI2" s="35"/>
    </row>
    <row r="3" spans="2:35" ht="17.45" customHeight="1" x14ac:dyDescent="0.2">
      <c r="J3" s="208" t="s">
        <v>156</v>
      </c>
      <c r="K3" s="208"/>
      <c r="L3" s="246"/>
      <c r="M3" s="247"/>
      <c r="N3" s="247"/>
      <c r="O3" s="247"/>
      <c r="P3" s="73"/>
      <c r="Q3" s="35"/>
      <c r="R3" s="35"/>
      <c r="S3" s="35"/>
      <c r="T3" s="35"/>
      <c r="U3" s="35"/>
      <c r="V3" s="35"/>
      <c r="W3" s="35"/>
      <c r="X3" s="35"/>
      <c r="Y3" s="35"/>
      <c r="Z3" s="35"/>
      <c r="AA3" s="35"/>
      <c r="AB3" s="35"/>
      <c r="AC3" s="35"/>
      <c r="AD3" s="35"/>
      <c r="AE3" s="35"/>
      <c r="AF3" s="35"/>
      <c r="AG3" s="35"/>
      <c r="AH3" s="35"/>
      <c r="AI3" s="35"/>
    </row>
    <row r="4" spans="2:35" ht="16.5" customHeight="1" x14ac:dyDescent="0.2">
      <c r="B4" s="105" t="s">
        <v>155</v>
      </c>
      <c r="C4" s="228"/>
      <c r="D4" s="228"/>
      <c r="E4" s="228"/>
      <c r="F4" s="228"/>
      <c r="G4" s="228"/>
      <c r="H4" s="228"/>
      <c r="I4" s="208" t="s">
        <v>157</v>
      </c>
      <c r="J4" s="208"/>
      <c r="K4" s="208"/>
      <c r="L4" s="246"/>
      <c r="M4" s="247"/>
      <c r="N4" s="247"/>
      <c r="O4" s="247"/>
      <c r="P4" s="73"/>
      <c r="Q4" s="35"/>
      <c r="R4" s="35"/>
      <c r="S4" s="35"/>
      <c r="T4" s="35"/>
      <c r="U4" s="35"/>
      <c r="V4" s="35"/>
      <c r="W4" s="35"/>
      <c r="X4" s="35"/>
      <c r="Y4" s="35"/>
      <c r="Z4" s="35"/>
      <c r="AA4" s="35"/>
      <c r="AB4" s="35"/>
      <c r="AC4" s="35"/>
      <c r="AD4" s="35"/>
      <c r="AE4" s="35"/>
      <c r="AF4" s="35"/>
      <c r="AG4" s="35"/>
      <c r="AH4" s="35"/>
      <c r="AI4" s="35"/>
    </row>
    <row r="5" spans="2:35" ht="16.5" customHeight="1" x14ac:dyDescent="0.2">
      <c r="B5" s="105" t="s">
        <v>160</v>
      </c>
      <c r="C5" s="251"/>
      <c r="D5" s="252"/>
      <c r="E5" s="252"/>
      <c r="F5" s="252"/>
      <c r="G5" s="252"/>
      <c r="H5" s="252"/>
      <c r="I5" s="208" t="s">
        <v>158</v>
      </c>
      <c r="J5" s="208"/>
      <c r="K5" s="208"/>
      <c r="L5" s="246"/>
      <c r="M5" s="247"/>
      <c r="N5" s="247"/>
      <c r="O5" s="247"/>
      <c r="P5" s="73"/>
      <c r="Q5" s="35"/>
      <c r="R5" s="35"/>
      <c r="S5" s="35"/>
      <c r="T5" s="35"/>
      <c r="U5" s="35"/>
      <c r="V5" s="35"/>
      <c r="W5" s="35"/>
      <c r="X5" s="35"/>
      <c r="Y5" s="35"/>
      <c r="Z5" s="35"/>
      <c r="AA5" s="35"/>
      <c r="AB5" s="35"/>
      <c r="AC5" s="35"/>
      <c r="AD5" s="35"/>
      <c r="AE5" s="35"/>
      <c r="AF5" s="35"/>
      <c r="AG5" s="35"/>
      <c r="AH5" s="35"/>
      <c r="AI5" s="35"/>
    </row>
    <row r="6" spans="2:35" ht="16.5" customHeight="1" x14ac:dyDescent="0.2">
      <c r="B6" s="105" t="s">
        <v>161</v>
      </c>
      <c r="C6" s="192"/>
      <c r="D6" s="193"/>
      <c r="G6" s="208" t="s">
        <v>159</v>
      </c>
      <c r="H6" s="208"/>
      <c r="I6" s="208"/>
      <c r="J6" s="208"/>
      <c r="K6" s="208"/>
      <c r="L6" s="251"/>
      <c r="M6" s="252"/>
      <c r="Q6" s="35"/>
      <c r="R6" s="35"/>
      <c r="S6" s="35"/>
      <c r="T6" s="35"/>
      <c r="U6" s="35"/>
      <c r="V6" s="35"/>
      <c r="W6" s="35"/>
      <c r="X6" s="35"/>
      <c r="Y6" s="35"/>
      <c r="Z6" s="35"/>
      <c r="AA6" s="35"/>
      <c r="AB6" s="35"/>
      <c r="AC6" s="35"/>
      <c r="AD6" s="35"/>
      <c r="AE6" s="35"/>
      <c r="AF6" s="35"/>
      <c r="AG6" s="35"/>
      <c r="AH6" s="35"/>
      <c r="AI6" s="35"/>
    </row>
    <row r="7" spans="2:35" ht="16.5" customHeight="1" thickBot="1" x14ac:dyDescent="0.25">
      <c r="B7" s="106" t="s">
        <v>162</v>
      </c>
      <c r="C7" s="36"/>
      <c r="D7" s="74" t="s">
        <v>163</v>
      </c>
      <c r="E7" s="38"/>
      <c r="F7" s="75"/>
      <c r="G7" s="74" t="s">
        <v>164</v>
      </c>
      <c r="H7" s="37"/>
      <c r="I7" s="75"/>
      <c r="J7" s="75"/>
      <c r="K7" s="76" t="s">
        <v>165</v>
      </c>
      <c r="L7" s="253"/>
      <c r="M7" s="253"/>
      <c r="N7" s="253"/>
      <c r="O7" s="75"/>
      <c r="P7" s="1"/>
      <c r="Q7" s="35"/>
      <c r="R7" s="35"/>
      <c r="S7" s="35"/>
      <c r="T7" s="35"/>
      <c r="U7" s="35"/>
      <c r="V7" s="35"/>
      <c r="W7" s="35"/>
      <c r="X7" s="35"/>
      <c r="Y7" s="35"/>
      <c r="Z7" s="35"/>
      <c r="AA7" s="35"/>
      <c r="AB7" s="35"/>
      <c r="AC7" s="35"/>
      <c r="AD7" s="35"/>
      <c r="AE7" s="35"/>
      <c r="AF7" s="35"/>
      <c r="AG7" s="35"/>
      <c r="AH7" s="35"/>
      <c r="AI7" s="35"/>
    </row>
    <row r="8" spans="2:35" s="107" customFormat="1" ht="14.45" customHeight="1" thickTop="1" x14ac:dyDescent="0.2">
      <c r="B8" s="212" t="s">
        <v>166</v>
      </c>
      <c r="C8" s="212"/>
      <c r="D8" s="212"/>
      <c r="E8" s="212"/>
      <c r="F8" s="212"/>
      <c r="G8" s="212"/>
      <c r="H8" s="212"/>
      <c r="I8" s="212"/>
      <c r="J8" s="212"/>
      <c r="K8" s="212"/>
      <c r="L8" s="212"/>
      <c r="M8" s="212"/>
      <c r="N8" s="212"/>
      <c r="O8" s="212"/>
      <c r="P8" s="109"/>
      <c r="Q8" s="110"/>
      <c r="R8" s="110"/>
      <c r="S8" s="110"/>
      <c r="T8" s="110"/>
      <c r="U8" s="110"/>
      <c r="V8" s="110"/>
      <c r="W8" s="110"/>
      <c r="X8" s="110"/>
      <c r="Y8" s="110"/>
      <c r="Z8" s="110"/>
      <c r="AA8" s="110"/>
      <c r="AB8" s="110"/>
      <c r="AC8" s="110"/>
      <c r="AD8" s="110"/>
      <c r="AE8" s="110"/>
      <c r="AF8" s="110"/>
      <c r="AG8" s="110"/>
      <c r="AH8" s="110"/>
      <c r="AI8" s="110"/>
    </row>
    <row r="9" spans="2:35" ht="2.4500000000000002" customHeight="1" x14ac:dyDescent="0.2">
      <c r="Q9" s="35"/>
      <c r="R9" s="35"/>
      <c r="S9" s="35"/>
      <c r="T9" s="35"/>
      <c r="U9" s="35"/>
      <c r="V9" s="35"/>
      <c r="W9" s="35"/>
      <c r="X9" s="35"/>
      <c r="Y9" s="35"/>
      <c r="Z9" s="35"/>
      <c r="AA9" s="35"/>
      <c r="AB9" s="35"/>
      <c r="AC9" s="35"/>
      <c r="AD9" s="35"/>
      <c r="AE9" s="35"/>
      <c r="AF9" s="35"/>
      <c r="AG9" s="35"/>
      <c r="AH9" s="35"/>
      <c r="AI9" s="35"/>
    </row>
    <row r="10" spans="2:35" ht="13.5" customHeight="1" x14ac:dyDescent="0.2">
      <c r="B10" s="62"/>
      <c r="C10" s="191" t="s">
        <v>130</v>
      </c>
      <c r="D10" s="191"/>
      <c r="E10" s="111"/>
      <c r="F10" s="191" t="s">
        <v>135</v>
      </c>
      <c r="G10" s="191"/>
      <c r="H10" s="191"/>
      <c r="I10" s="191"/>
      <c r="J10" s="111"/>
      <c r="K10" s="191" t="s">
        <v>138</v>
      </c>
      <c r="L10" s="191"/>
      <c r="M10" s="191"/>
      <c r="N10" s="191"/>
      <c r="O10" s="191"/>
      <c r="Q10" s="35"/>
      <c r="R10" s="35"/>
      <c r="S10" s="35"/>
      <c r="T10" s="35"/>
      <c r="U10" s="35"/>
      <c r="V10" s="35"/>
      <c r="W10" s="35"/>
      <c r="X10" s="35"/>
      <c r="Y10" s="35"/>
      <c r="Z10" s="35"/>
      <c r="AA10" s="35"/>
      <c r="AB10" s="35"/>
      <c r="AC10" s="35"/>
      <c r="AD10" s="35"/>
      <c r="AE10" s="35"/>
      <c r="AF10" s="35"/>
      <c r="AG10" s="35"/>
      <c r="AH10" s="35"/>
      <c r="AI10" s="35"/>
    </row>
    <row r="11" spans="2:35" ht="13.5" customHeight="1" x14ac:dyDescent="0.2">
      <c r="B11" s="48"/>
      <c r="C11" s="191" t="s">
        <v>127</v>
      </c>
      <c r="D11" s="191"/>
      <c r="E11" s="111"/>
      <c r="F11" s="191" t="s">
        <v>92</v>
      </c>
      <c r="G11" s="191"/>
      <c r="H11" s="191"/>
      <c r="I11" s="191"/>
      <c r="J11" s="112"/>
      <c r="K11" s="191" t="s">
        <v>139</v>
      </c>
      <c r="L11" s="191"/>
      <c r="M11" s="191"/>
      <c r="N11" s="191"/>
      <c r="O11" s="191"/>
      <c r="Q11" s="35"/>
      <c r="R11" s="35"/>
      <c r="S11" s="35"/>
      <c r="T11" s="35"/>
      <c r="U11" s="35"/>
      <c r="V11" s="35"/>
      <c r="W11" s="35"/>
      <c r="X11" s="35"/>
      <c r="Y11" s="35"/>
      <c r="Z11" s="35"/>
      <c r="AA11" s="35"/>
      <c r="AB11" s="35"/>
      <c r="AC11" s="35"/>
      <c r="AD11" s="35"/>
      <c r="AE11" s="35"/>
      <c r="AF11" s="35"/>
      <c r="AG11" s="35"/>
      <c r="AH11" s="35"/>
      <c r="AI11" s="35"/>
    </row>
    <row r="12" spans="2:35" ht="13.5" customHeight="1" x14ac:dyDescent="0.2">
      <c r="B12" s="63"/>
      <c r="C12" s="191" t="s">
        <v>133</v>
      </c>
      <c r="D12" s="191"/>
      <c r="E12" s="111"/>
      <c r="F12" s="191" t="s">
        <v>136</v>
      </c>
      <c r="G12" s="191"/>
      <c r="H12" s="191"/>
      <c r="I12" s="191"/>
      <c r="J12" s="112"/>
      <c r="K12" s="191" t="s">
        <v>34</v>
      </c>
      <c r="L12" s="191"/>
      <c r="M12" s="191"/>
      <c r="Q12" s="35"/>
      <c r="R12" s="35"/>
      <c r="S12" s="35"/>
      <c r="T12" s="35"/>
      <c r="U12" s="35"/>
      <c r="V12" s="35"/>
      <c r="W12" s="35"/>
      <c r="X12" s="35"/>
      <c r="Y12" s="35"/>
      <c r="Z12" s="35"/>
      <c r="AA12" s="35"/>
      <c r="AB12" s="35"/>
      <c r="AC12" s="35"/>
      <c r="AD12" s="35"/>
      <c r="AE12" s="35"/>
      <c r="AF12" s="35"/>
      <c r="AG12" s="35"/>
      <c r="AH12" s="35"/>
      <c r="AI12" s="35"/>
    </row>
    <row r="13" spans="2:35" ht="13.5" customHeight="1" x14ac:dyDescent="0.2">
      <c r="B13" s="63"/>
      <c r="C13" s="191" t="s">
        <v>134</v>
      </c>
      <c r="D13" s="191"/>
      <c r="E13" s="111"/>
      <c r="F13" s="191" t="s">
        <v>137</v>
      </c>
      <c r="G13" s="191"/>
      <c r="H13" s="191"/>
      <c r="I13" s="191"/>
      <c r="J13" s="191"/>
      <c r="K13" s="108"/>
      <c r="L13" s="108"/>
      <c r="M13" s="79"/>
      <c r="N13" s="79"/>
      <c r="O13" s="79"/>
      <c r="P13" s="80"/>
      <c r="Q13" s="35"/>
      <c r="R13" s="35"/>
      <c r="S13" s="35"/>
      <c r="T13" s="35"/>
      <c r="U13" s="35"/>
      <c r="V13" s="35"/>
      <c r="W13" s="35"/>
      <c r="X13" s="35"/>
      <c r="Y13" s="35"/>
      <c r="Z13" s="35"/>
      <c r="AA13" s="35"/>
      <c r="AB13" s="35"/>
      <c r="AC13" s="35"/>
      <c r="AD13" s="35"/>
      <c r="AE13" s="35"/>
      <c r="AF13" s="35"/>
      <c r="AG13" s="35"/>
      <c r="AH13" s="35"/>
      <c r="AI13" s="35"/>
    </row>
    <row r="14" spans="2:35" ht="5.45" customHeight="1" x14ac:dyDescent="0.2">
      <c r="B14" s="127"/>
      <c r="C14" s="107"/>
      <c r="D14" s="81"/>
      <c r="E14" s="81"/>
      <c r="F14" s="81"/>
      <c r="G14" s="77"/>
      <c r="H14" s="77"/>
      <c r="Q14" s="35"/>
      <c r="R14" s="35"/>
      <c r="S14" s="35"/>
      <c r="T14" s="35"/>
      <c r="U14" s="35"/>
      <c r="V14" s="35"/>
      <c r="W14" s="35"/>
      <c r="X14" s="35"/>
      <c r="Y14" s="35"/>
      <c r="Z14" s="35"/>
      <c r="AA14" s="35"/>
      <c r="AB14" s="35"/>
      <c r="AC14" s="35"/>
      <c r="AD14" s="35"/>
      <c r="AE14" s="35"/>
      <c r="AF14" s="35"/>
      <c r="AG14" s="35"/>
      <c r="AH14" s="35"/>
      <c r="AI14" s="35"/>
    </row>
    <row r="15" spans="2:35" x14ac:dyDescent="0.2">
      <c r="B15" s="83" t="s">
        <v>332</v>
      </c>
      <c r="C15" s="83"/>
      <c r="D15" s="84"/>
      <c r="E15" s="266"/>
      <c r="F15" s="267"/>
      <c r="G15" s="267"/>
      <c r="H15" s="267"/>
      <c r="I15" s="267"/>
      <c r="J15" s="267"/>
      <c r="K15" s="2"/>
      <c r="L15" s="2"/>
      <c r="M15" s="2"/>
      <c r="N15" s="2"/>
      <c r="O15" s="2"/>
      <c r="P15" s="2"/>
      <c r="Q15" s="35"/>
      <c r="R15" s="35"/>
      <c r="S15" s="35"/>
      <c r="T15" s="35"/>
      <c r="U15" s="35"/>
      <c r="V15" s="35"/>
      <c r="W15" s="35"/>
      <c r="X15" s="35"/>
      <c r="Y15" s="35"/>
      <c r="Z15" s="35"/>
      <c r="AA15" s="35"/>
      <c r="AB15" s="35"/>
      <c r="AC15" s="35"/>
      <c r="AD15" s="35"/>
      <c r="AE15" s="35"/>
      <c r="AF15" s="35"/>
      <c r="AG15" s="35"/>
      <c r="AH15" s="35"/>
      <c r="AI15" s="35"/>
    </row>
    <row r="16" spans="2:35" s="12" customFormat="1" ht="3" customHeight="1" thickBot="1" x14ac:dyDescent="0.25">
      <c r="B16" s="10"/>
      <c r="C16" s="10"/>
      <c r="D16" s="11"/>
      <c r="E16" s="11"/>
      <c r="F16" s="11"/>
      <c r="G16" s="11"/>
      <c r="H16" s="11"/>
      <c r="I16" s="11"/>
      <c r="J16" s="11"/>
      <c r="K16" s="2"/>
      <c r="L16" s="2"/>
      <c r="M16" s="2"/>
      <c r="N16" s="2"/>
      <c r="O16" s="2"/>
      <c r="P16" s="2"/>
      <c r="Q16" s="35"/>
      <c r="R16" s="35"/>
      <c r="S16" s="35"/>
      <c r="T16" s="35"/>
      <c r="U16" s="35"/>
      <c r="V16" s="35"/>
      <c r="W16" s="35"/>
      <c r="X16" s="35"/>
      <c r="Y16" s="35"/>
      <c r="Z16" s="35"/>
      <c r="AA16" s="35"/>
      <c r="AB16" s="35"/>
      <c r="AC16" s="35"/>
      <c r="AD16" s="35"/>
      <c r="AE16" s="35"/>
      <c r="AF16" s="35"/>
      <c r="AG16" s="35"/>
      <c r="AH16" s="35"/>
      <c r="AI16" s="35"/>
    </row>
    <row r="17" spans="2:35" ht="13.5" customHeight="1" x14ac:dyDescent="0.2">
      <c r="B17" s="82"/>
      <c r="E17" s="248" t="s">
        <v>52</v>
      </c>
      <c r="F17" s="249"/>
      <c r="G17" s="249"/>
      <c r="H17" s="250"/>
      <c r="I17" s="248" t="s">
        <v>21</v>
      </c>
      <c r="J17" s="249"/>
      <c r="K17" s="249"/>
      <c r="L17" s="249"/>
      <c r="M17" s="249"/>
      <c r="N17" s="250"/>
      <c r="O17" s="13"/>
      <c r="P17" s="9"/>
      <c r="Q17" s="35"/>
      <c r="R17" s="35"/>
      <c r="S17" s="35"/>
      <c r="T17" s="35"/>
      <c r="U17" s="35"/>
      <c r="V17" s="35"/>
      <c r="W17" s="35"/>
      <c r="X17" s="35"/>
      <c r="Y17" s="35"/>
      <c r="Z17" s="35"/>
      <c r="AA17" s="35"/>
      <c r="AB17" s="35"/>
      <c r="AC17" s="35"/>
      <c r="AD17" s="35"/>
      <c r="AE17" s="35"/>
      <c r="AF17" s="35"/>
      <c r="AG17" s="35"/>
      <c r="AH17" s="35"/>
      <c r="AI17" s="35"/>
    </row>
    <row r="18" spans="2:35" ht="13.5" customHeight="1" x14ac:dyDescent="0.2">
      <c r="C18" s="83"/>
      <c r="D18" s="83"/>
      <c r="E18" s="229" t="s">
        <v>1</v>
      </c>
      <c r="F18" s="230"/>
      <c r="G18" s="230"/>
      <c r="H18" s="231"/>
      <c r="I18" s="229" t="s">
        <v>2</v>
      </c>
      <c r="J18" s="230"/>
      <c r="K18" s="230"/>
      <c r="L18" s="230"/>
      <c r="M18" s="230"/>
      <c r="N18" s="231"/>
      <c r="O18" s="14"/>
      <c r="P18" s="54"/>
      <c r="Q18" s="35"/>
      <c r="R18" s="35"/>
      <c r="S18" s="35"/>
      <c r="T18" s="35"/>
      <c r="U18" s="35"/>
      <c r="V18" s="35"/>
      <c r="W18" s="35"/>
      <c r="X18" s="35"/>
      <c r="Y18" s="35"/>
      <c r="Z18" s="35"/>
      <c r="AA18" s="35"/>
      <c r="AB18" s="35"/>
      <c r="AC18" s="35"/>
      <c r="AD18" s="35"/>
      <c r="AE18" s="35"/>
      <c r="AF18" s="35"/>
      <c r="AG18" s="35"/>
      <c r="AH18" s="35"/>
      <c r="AI18" s="35"/>
    </row>
    <row r="19" spans="2:35" ht="13.5" customHeight="1" x14ac:dyDescent="0.2">
      <c r="B19" s="208" t="s">
        <v>20</v>
      </c>
      <c r="C19" s="208"/>
      <c r="D19" s="254"/>
      <c r="E19" s="197"/>
      <c r="F19" s="198"/>
      <c r="G19" s="198"/>
      <c r="H19" s="199"/>
      <c r="I19" s="197"/>
      <c r="J19" s="198"/>
      <c r="K19" s="198"/>
      <c r="L19" s="198"/>
      <c r="M19" s="198"/>
      <c r="N19" s="199"/>
      <c r="O19" s="11"/>
      <c r="P19" s="11"/>
      <c r="Q19" s="35"/>
      <c r="R19" s="35"/>
      <c r="S19" s="35"/>
      <c r="T19" s="35"/>
      <c r="U19" s="35"/>
      <c r="V19" s="35"/>
      <c r="W19" s="35"/>
      <c r="X19" s="35"/>
      <c r="Y19" s="35"/>
      <c r="Z19" s="35"/>
      <c r="AA19" s="35"/>
      <c r="AB19" s="35"/>
      <c r="AC19" s="35"/>
      <c r="AD19" s="35"/>
      <c r="AE19" s="35"/>
      <c r="AF19" s="35"/>
      <c r="AG19" s="35"/>
      <c r="AH19" s="35"/>
      <c r="AI19" s="35"/>
    </row>
    <row r="20" spans="2:35" ht="13.5" thickBot="1" x14ac:dyDescent="0.25">
      <c r="B20" s="208" t="s">
        <v>140</v>
      </c>
      <c r="C20" s="208"/>
      <c r="D20" s="254"/>
      <c r="E20" s="194"/>
      <c r="F20" s="195"/>
      <c r="G20" s="195"/>
      <c r="H20" s="196"/>
      <c r="I20" s="194"/>
      <c r="J20" s="195"/>
      <c r="K20" s="195"/>
      <c r="L20" s="195"/>
      <c r="M20" s="195"/>
      <c r="N20" s="196"/>
      <c r="O20" s="2"/>
      <c r="P20" s="2"/>
      <c r="Q20" s="35"/>
      <c r="R20" s="35"/>
      <c r="S20" s="35"/>
      <c r="T20" s="35"/>
      <c r="U20" s="35"/>
      <c r="V20" s="35"/>
      <c r="W20" s="35"/>
      <c r="X20" s="35"/>
      <c r="Y20" s="35"/>
      <c r="Z20" s="35"/>
      <c r="AA20" s="35"/>
      <c r="AB20" s="35"/>
      <c r="AC20" s="35"/>
      <c r="AD20" s="35"/>
      <c r="AE20" s="35"/>
      <c r="AF20" s="35"/>
      <c r="AG20" s="35"/>
      <c r="AH20" s="35"/>
      <c r="AI20" s="35"/>
    </row>
    <row r="21" spans="2:35" ht="4.9000000000000004" customHeight="1" x14ac:dyDescent="0.2">
      <c r="B21" s="1"/>
      <c r="C21" s="1"/>
      <c r="D21" s="11"/>
      <c r="E21" s="1"/>
      <c r="F21" s="1"/>
      <c r="G21" s="15"/>
      <c r="H21" s="15"/>
      <c r="I21" s="15"/>
      <c r="J21" s="15"/>
      <c r="K21" s="15"/>
      <c r="L21" s="15"/>
      <c r="M21" s="15"/>
      <c r="N21" s="15"/>
      <c r="O21" s="15"/>
      <c r="P21" s="15"/>
      <c r="Q21" s="35"/>
      <c r="R21" s="35"/>
      <c r="S21" s="35"/>
      <c r="T21" s="35"/>
      <c r="U21" s="35"/>
      <c r="V21" s="35"/>
      <c r="W21" s="35"/>
      <c r="X21" s="35"/>
      <c r="Y21" s="35"/>
      <c r="Z21" s="35"/>
      <c r="AA21" s="35"/>
      <c r="AB21" s="35"/>
      <c r="AC21" s="35"/>
      <c r="AD21" s="35"/>
      <c r="AE21" s="35"/>
      <c r="AF21" s="35"/>
      <c r="AG21" s="35"/>
      <c r="AH21" s="35"/>
      <c r="AI21" s="35"/>
    </row>
    <row r="22" spans="2:35" ht="13.5" customHeight="1" x14ac:dyDescent="0.2">
      <c r="B22" s="202" t="s">
        <v>10</v>
      </c>
      <c r="C22" s="202"/>
      <c r="D22" s="260"/>
      <c r="E22" s="260"/>
      <c r="F22" s="261"/>
      <c r="G22" s="202" t="s">
        <v>169</v>
      </c>
      <c r="H22" s="262"/>
      <c r="I22" s="262"/>
      <c r="J22" s="263"/>
      <c r="K22" s="260"/>
      <c r="L22" s="261"/>
      <c r="M22" s="261"/>
      <c r="N22" s="261"/>
      <c r="O22" s="261"/>
      <c r="P22" s="2"/>
      <c r="Q22" s="35"/>
      <c r="R22" s="35"/>
      <c r="S22" s="35"/>
      <c r="T22" s="35"/>
      <c r="U22" s="35"/>
      <c r="V22" s="35"/>
      <c r="W22" s="35"/>
      <c r="X22" s="35"/>
      <c r="Y22" s="35"/>
      <c r="Z22" s="35"/>
      <c r="AA22" s="35"/>
      <c r="AB22" s="35"/>
      <c r="AC22" s="35"/>
      <c r="AD22" s="35"/>
      <c r="AE22" s="35"/>
      <c r="AF22" s="35"/>
      <c r="AG22" s="35"/>
      <c r="AH22" s="35"/>
      <c r="AI22" s="35"/>
    </row>
    <row r="23" spans="2:35" ht="13.5" customHeight="1" thickBot="1" x14ac:dyDescent="0.25">
      <c r="B23" s="203" t="s">
        <v>168</v>
      </c>
      <c r="C23" s="203"/>
      <c r="D23" s="264"/>
      <c r="E23" s="265"/>
      <c r="F23" s="265"/>
      <c r="G23" s="257" t="s">
        <v>167</v>
      </c>
      <c r="H23" s="258"/>
      <c r="I23" s="258"/>
      <c r="J23" s="258"/>
      <c r="K23" s="244"/>
      <c r="L23" s="245"/>
      <c r="M23" s="245"/>
      <c r="N23" s="245"/>
      <c r="O23" s="245"/>
      <c r="Q23" s="35"/>
      <c r="R23" s="35"/>
      <c r="S23" s="35"/>
      <c r="T23" s="35"/>
      <c r="U23" s="35"/>
      <c r="V23" s="35"/>
      <c r="W23" s="35"/>
      <c r="X23" s="35"/>
      <c r="Y23" s="35"/>
      <c r="Z23" s="35"/>
      <c r="AA23" s="35"/>
      <c r="AB23" s="35"/>
      <c r="AC23" s="35"/>
      <c r="AD23" s="35"/>
      <c r="AE23" s="35"/>
      <c r="AF23" s="35"/>
      <c r="AG23" s="35"/>
      <c r="AH23" s="35"/>
      <c r="AI23" s="35"/>
    </row>
    <row r="24" spans="2:35" ht="13.15" customHeight="1" x14ac:dyDescent="0.2">
      <c r="B24" s="85" t="s">
        <v>128</v>
      </c>
      <c r="C24" s="86"/>
      <c r="D24" s="234" t="s">
        <v>170</v>
      </c>
      <c r="E24" s="235"/>
      <c r="F24" s="235"/>
      <c r="G24" s="235"/>
      <c r="H24" s="235"/>
      <c r="I24" s="235"/>
      <c r="J24" s="235"/>
      <c r="K24" s="235"/>
      <c r="L24" s="235"/>
      <c r="M24" s="235"/>
      <c r="N24" s="235"/>
      <c r="O24" s="236"/>
      <c r="P24" s="87"/>
      <c r="Q24" s="35"/>
      <c r="R24" s="35"/>
      <c r="S24" s="35"/>
      <c r="T24" s="35"/>
      <c r="U24" s="35"/>
      <c r="V24" s="35"/>
      <c r="W24" s="35"/>
      <c r="X24" s="35"/>
      <c r="Y24" s="35"/>
      <c r="Z24" s="35"/>
      <c r="AA24" s="35"/>
      <c r="AB24" s="35"/>
      <c r="AC24" s="35"/>
      <c r="AD24" s="35"/>
      <c r="AE24" s="35"/>
      <c r="AF24" s="35"/>
      <c r="AG24" s="35"/>
      <c r="AH24" s="35"/>
      <c r="AI24" s="35"/>
    </row>
    <row r="25" spans="2:35" ht="12.75" customHeight="1" x14ac:dyDescent="0.2">
      <c r="B25" s="206" t="s">
        <v>129</v>
      </c>
      <c r="C25" s="207"/>
      <c r="D25" s="237"/>
      <c r="E25" s="238"/>
      <c r="F25" s="238"/>
      <c r="G25" s="238"/>
      <c r="H25" s="238"/>
      <c r="I25" s="238"/>
      <c r="J25" s="238"/>
      <c r="K25" s="238"/>
      <c r="L25" s="238"/>
      <c r="M25" s="238"/>
      <c r="N25" s="238"/>
      <c r="O25" s="239"/>
      <c r="P25" s="87"/>
      <c r="Q25" s="35"/>
      <c r="R25" s="35"/>
      <c r="S25" s="35"/>
      <c r="T25" s="35"/>
      <c r="U25" s="35"/>
      <c r="V25" s="35"/>
      <c r="W25" s="35"/>
      <c r="X25" s="35"/>
      <c r="Y25" s="35"/>
      <c r="Z25" s="35"/>
      <c r="AA25" s="35"/>
      <c r="AB25" s="35"/>
      <c r="AC25" s="35"/>
      <c r="AD25" s="35"/>
      <c r="AE25" s="35"/>
      <c r="AF25" s="35"/>
      <c r="AG25" s="35"/>
      <c r="AH25" s="35"/>
      <c r="AI25" s="35"/>
    </row>
    <row r="26" spans="2:35" ht="12.75" customHeight="1" x14ac:dyDescent="0.2">
      <c r="B26" s="216" t="str">
        <f>IF(D22="Fall","Ensure that at least 6 weeks of growth is reasonably expected before the soil temp falls below the minimum seed germ temperature.",IF(D22="Spring","Ensure that the soil temperature has exceeded the minimum germination temperature for at least 4 consecutive days.",""))</f>
        <v/>
      </c>
      <c r="C26" s="217"/>
      <c r="D26" s="217"/>
      <c r="E26" s="217"/>
      <c r="F26" s="217"/>
      <c r="G26" s="217"/>
      <c r="H26" s="217"/>
      <c r="I26" s="217"/>
      <c r="J26" s="217"/>
      <c r="K26" s="217"/>
      <c r="L26" s="217"/>
      <c r="M26" s="217"/>
      <c r="N26" s="217"/>
      <c r="O26" s="218"/>
      <c r="P26" s="55"/>
      <c r="Q26" s="35"/>
      <c r="R26" s="35"/>
      <c r="S26" s="35"/>
      <c r="T26" s="35"/>
      <c r="U26" s="35"/>
      <c r="V26" s="35"/>
      <c r="W26" s="35"/>
      <c r="X26" s="35"/>
      <c r="Y26" s="35"/>
      <c r="Z26" s="35"/>
      <c r="AA26" s="35"/>
      <c r="AB26" s="35"/>
      <c r="AC26" s="35"/>
      <c r="AD26" s="35"/>
      <c r="AE26" s="35"/>
      <c r="AF26" s="35"/>
      <c r="AG26" s="35"/>
      <c r="AH26" s="35"/>
      <c r="AI26" s="35"/>
    </row>
    <row r="27" spans="2:35" ht="12.75" customHeight="1" x14ac:dyDescent="0.2">
      <c r="B27" s="216" t="str">
        <f>IF($B$10="","","Terminate cover crops only after they have achieved 12 inches of growth for erosion control.")</f>
        <v/>
      </c>
      <c r="C27" s="217"/>
      <c r="D27" s="217"/>
      <c r="E27" s="217"/>
      <c r="F27" s="217"/>
      <c r="G27" s="217"/>
      <c r="H27" s="217"/>
      <c r="I27" s="217"/>
      <c r="J27" s="217"/>
      <c r="K27" s="217"/>
      <c r="L27" s="217"/>
      <c r="M27" s="217"/>
      <c r="N27" s="217"/>
      <c r="O27" s="218"/>
      <c r="P27" s="55"/>
      <c r="Q27" s="35"/>
      <c r="R27" s="35"/>
      <c r="S27" s="35"/>
      <c r="T27" s="35"/>
      <c r="U27" s="35"/>
      <c r="V27" s="35"/>
      <c r="W27" s="35"/>
      <c r="X27" s="35"/>
      <c r="Y27" s="35"/>
      <c r="Z27" s="35"/>
      <c r="AA27" s="35"/>
      <c r="AB27" s="35"/>
      <c r="AC27" s="35"/>
      <c r="AD27" s="35"/>
      <c r="AE27" s="35"/>
      <c r="AF27" s="35"/>
      <c r="AG27" s="35"/>
      <c r="AH27" s="35"/>
      <c r="AI27" s="35"/>
    </row>
    <row r="28" spans="2:35" ht="12.75" customHeight="1" x14ac:dyDescent="0.2">
      <c r="B28" s="216" t="str">
        <f>IF($B$12="","","Add inoculant to legume seed as needed or recommended.")</f>
        <v/>
      </c>
      <c r="C28" s="217"/>
      <c r="D28" s="217"/>
      <c r="E28" s="217"/>
      <c r="F28" s="217"/>
      <c r="G28" s="217"/>
      <c r="H28" s="217"/>
      <c r="I28" s="217"/>
      <c r="J28" s="217"/>
      <c r="K28" s="217"/>
      <c r="L28" s="217"/>
      <c r="M28" s="217"/>
      <c r="N28" s="217"/>
      <c r="O28" s="218"/>
      <c r="P28" s="55"/>
      <c r="Q28" s="35"/>
      <c r="R28" s="35"/>
      <c r="S28" s="35"/>
      <c r="T28" s="35"/>
      <c r="U28" s="35"/>
      <c r="V28" s="35"/>
      <c r="W28" s="35"/>
      <c r="X28" s="35"/>
      <c r="Y28" s="35"/>
      <c r="Z28" s="35"/>
      <c r="AA28" s="35"/>
      <c r="AB28" s="35"/>
      <c r="AC28" s="35"/>
      <c r="AD28" s="35"/>
      <c r="AE28" s="35"/>
      <c r="AF28" s="35"/>
      <c r="AG28" s="35"/>
      <c r="AH28" s="35"/>
      <c r="AI28" s="35"/>
    </row>
    <row r="29" spans="2:35" ht="12.75" customHeight="1" x14ac:dyDescent="0.2">
      <c r="B29" s="216" t="str">
        <f>IF($E$10="","","Single specie cover crops will generally produce less total biomass than cover crop mixes containing multiple crop types.")</f>
        <v/>
      </c>
      <c r="C29" s="217"/>
      <c r="D29" s="217"/>
      <c r="E29" s="217"/>
      <c r="F29" s="217"/>
      <c r="G29" s="217"/>
      <c r="H29" s="217"/>
      <c r="I29" s="217"/>
      <c r="J29" s="217"/>
      <c r="K29" s="217"/>
      <c r="L29" s="217"/>
      <c r="M29" s="217"/>
      <c r="N29" s="217"/>
      <c r="O29" s="218"/>
      <c r="P29" s="55"/>
      <c r="Q29" s="35"/>
      <c r="R29" s="35"/>
      <c r="S29" s="35"/>
      <c r="T29" s="35"/>
      <c r="U29" s="35"/>
      <c r="V29" s="35"/>
      <c r="W29" s="35"/>
      <c r="X29" s="35"/>
      <c r="Y29" s="35"/>
      <c r="Z29" s="35"/>
      <c r="AA29" s="35"/>
      <c r="AB29" s="35"/>
      <c r="AC29" s="35"/>
      <c r="AD29" s="35"/>
      <c r="AE29" s="35"/>
      <c r="AF29" s="35"/>
      <c r="AG29" s="35"/>
      <c r="AH29" s="35"/>
      <c r="AI29" s="35"/>
    </row>
    <row r="30" spans="2:35" ht="12.75" customHeight="1" x14ac:dyDescent="0.2">
      <c r="B30" s="219" t="str">
        <f>IF($J10="","","Be aware of potential nutritional side effects such as bloat or high nitrates (testing is highly recommended).  Maintain adequate cover.")</f>
        <v/>
      </c>
      <c r="C30" s="220"/>
      <c r="D30" s="220"/>
      <c r="E30" s="220"/>
      <c r="F30" s="220"/>
      <c r="G30" s="220"/>
      <c r="H30" s="220"/>
      <c r="I30" s="220"/>
      <c r="J30" s="220"/>
      <c r="K30" s="220"/>
      <c r="L30" s="220"/>
      <c r="M30" s="220"/>
      <c r="N30" s="220"/>
      <c r="O30" s="221"/>
      <c r="P30" s="56"/>
      <c r="Q30" s="35"/>
      <c r="R30" s="35"/>
      <c r="S30" s="35"/>
      <c r="T30" s="35"/>
      <c r="U30" s="35"/>
      <c r="V30" s="35"/>
      <c r="W30" s="35"/>
      <c r="X30" s="35"/>
      <c r="Y30" s="35"/>
      <c r="Z30" s="35"/>
      <c r="AA30" s="35"/>
      <c r="AB30" s="35"/>
      <c r="AC30" s="35"/>
      <c r="AD30" s="35"/>
      <c r="AE30" s="35"/>
      <c r="AF30" s="35"/>
      <c r="AG30" s="35"/>
      <c r="AH30" s="35"/>
      <c r="AI30" s="35"/>
    </row>
    <row r="31" spans="2:35" ht="12.75" customHeight="1" thickBot="1" x14ac:dyDescent="0.25">
      <c r="B31" s="213" t="str">
        <f>IF(B11="","","A mix of at least 6 species, combining grasses and broadleaves, with at least one legume, is recommended for conserving moisture.")</f>
        <v/>
      </c>
      <c r="C31" s="214"/>
      <c r="D31" s="214"/>
      <c r="E31" s="214"/>
      <c r="F31" s="214"/>
      <c r="G31" s="214"/>
      <c r="H31" s="214"/>
      <c r="I31" s="214"/>
      <c r="J31" s="214"/>
      <c r="K31" s="214"/>
      <c r="L31" s="214"/>
      <c r="M31" s="214"/>
      <c r="N31" s="214"/>
      <c r="O31" s="215"/>
      <c r="P31" s="57"/>
      <c r="Q31" s="35"/>
      <c r="R31" s="35"/>
      <c r="S31" s="35"/>
      <c r="T31" s="35"/>
      <c r="U31" s="35"/>
      <c r="V31" s="35"/>
      <c r="W31" s="35"/>
      <c r="X31" s="35"/>
      <c r="Y31" s="35"/>
      <c r="Z31" s="35"/>
      <c r="AA31" s="35"/>
      <c r="AB31" s="35"/>
      <c r="AC31" s="35"/>
      <c r="AD31" s="35"/>
      <c r="AE31" s="35"/>
      <c r="AF31" s="35"/>
      <c r="AG31" s="35"/>
      <c r="AH31" s="35"/>
      <c r="AI31" s="35"/>
    </row>
    <row r="32" spans="2:35" ht="13.15" customHeight="1" thickBot="1" x14ac:dyDescent="0.25">
      <c r="B32" s="259" t="s">
        <v>26</v>
      </c>
      <c r="C32" s="259"/>
      <c r="D32" s="259"/>
      <c r="E32" s="259"/>
      <c r="F32" s="259"/>
      <c r="G32" s="259"/>
      <c r="H32" s="259"/>
      <c r="I32" s="259"/>
      <c r="J32" s="259"/>
      <c r="K32" s="259"/>
      <c r="L32" s="259"/>
      <c r="M32" s="259"/>
      <c r="N32" s="259"/>
      <c r="O32" s="259"/>
      <c r="P32" s="77"/>
      <c r="Q32" s="35"/>
      <c r="R32" s="35"/>
      <c r="S32" s="35"/>
      <c r="T32" s="35"/>
      <c r="U32" s="35"/>
      <c r="V32" s="35"/>
      <c r="W32" s="35"/>
      <c r="X32" s="35"/>
      <c r="Y32" s="35"/>
      <c r="Z32" s="35"/>
      <c r="AA32" s="35"/>
      <c r="AB32" s="35"/>
      <c r="AC32" s="35"/>
      <c r="AD32" s="35"/>
      <c r="AE32" s="35"/>
      <c r="AF32" s="35"/>
      <c r="AG32" s="35"/>
      <c r="AH32" s="35"/>
      <c r="AI32" s="35"/>
    </row>
    <row r="33" spans="2:35" ht="11.25" customHeight="1" x14ac:dyDescent="0.2">
      <c r="B33" s="283" t="s">
        <v>0</v>
      </c>
      <c r="C33" s="209" t="s">
        <v>11</v>
      </c>
      <c r="D33" s="204" t="s">
        <v>173</v>
      </c>
      <c r="E33" s="204" t="s">
        <v>271</v>
      </c>
      <c r="F33" s="209" t="s">
        <v>12</v>
      </c>
      <c r="G33" s="204" t="s">
        <v>97</v>
      </c>
      <c r="H33" s="204" t="s">
        <v>174</v>
      </c>
      <c r="I33" s="204"/>
      <c r="J33" s="204" t="s">
        <v>171</v>
      </c>
      <c r="K33" s="204"/>
      <c r="L33" s="204" t="s">
        <v>13</v>
      </c>
      <c r="M33" s="204"/>
      <c r="N33" s="204" t="s">
        <v>172</v>
      </c>
      <c r="O33" s="268"/>
      <c r="P33" s="1"/>
      <c r="Q33" s="35"/>
      <c r="R33" s="35"/>
      <c r="S33" s="35"/>
      <c r="T33" s="35"/>
      <c r="U33" s="35"/>
      <c r="V33" s="35"/>
      <c r="W33" s="35"/>
      <c r="X33" s="35"/>
      <c r="Y33" s="35"/>
      <c r="Z33" s="35"/>
      <c r="AA33" s="35"/>
      <c r="AB33" s="35"/>
      <c r="AC33" s="35"/>
      <c r="AD33" s="35"/>
      <c r="AE33" s="35"/>
      <c r="AF33" s="35"/>
      <c r="AG33" s="35"/>
      <c r="AH33" s="35"/>
      <c r="AI33" s="35"/>
    </row>
    <row r="34" spans="2:35" ht="15" customHeight="1" x14ac:dyDescent="0.2">
      <c r="B34" s="284"/>
      <c r="C34" s="210"/>
      <c r="D34" s="205"/>
      <c r="E34" s="205"/>
      <c r="F34" s="210"/>
      <c r="G34" s="205"/>
      <c r="H34" s="205"/>
      <c r="I34" s="205"/>
      <c r="J34" s="205"/>
      <c r="K34" s="205"/>
      <c r="L34" s="205"/>
      <c r="M34" s="205"/>
      <c r="N34" s="269"/>
      <c r="O34" s="270"/>
      <c r="P34" s="1"/>
      <c r="Q34" s="35"/>
      <c r="R34" s="35"/>
      <c r="S34" s="35"/>
      <c r="T34" s="35"/>
      <c r="U34" s="35"/>
      <c r="V34" s="35"/>
      <c r="W34" s="35"/>
      <c r="X34" s="35"/>
      <c r="Y34" s="35"/>
      <c r="Z34" s="35"/>
      <c r="AA34" s="35"/>
      <c r="AB34" s="35"/>
      <c r="AC34" s="35"/>
      <c r="AD34" s="35"/>
      <c r="AE34" s="35"/>
      <c r="AF34" s="35"/>
      <c r="AG34" s="35"/>
      <c r="AH34" s="35"/>
      <c r="AI34" s="35"/>
    </row>
    <row r="35" spans="2:35" ht="15" customHeight="1" x14ac:dyDescent="0.2">
      <c r="B35" s="44"/>
      <c r="C35" s="46"/>
      <c r="D35" s="59" t="s">
        <v>266</v>
      </c>
      <c r="E35" s="51" t="str">
        <f>IF(B35="","",VLOOKUP(B35,'KS Table 1'!$A$2:$V$53,16,FALSE))</f>
        <v/>
      </c>
      <c r="F35" s="88" t="str">
        <f t="shared" ref="F35:F51" si="0">IF($L$7="","",IF(B35="","",$L$7))</f>
        <v/>
      </c>
      <c r="G35" s="49" t="str">
        <f t="shared" ref="G35:G51" si="1">IF(H35="","",(H35/$H$52)*100)</f>
        <v/>
      </c>
      <c r="H35" s="255" t="str">
        <f t="shared" ref="H35:H51" si="2">IF(B35="","",D35*E35)</f>
        <v/>
      </c>
      <c r="I35" s="255"/>
      <c r="J35" s="211" t="e">
        <f>IF(D35="","",D35*F35)</f>
        <v>#VALUE!</v>
      </c>
      <c r="K35" s="211"/>
      <c r="L35" s="200" t="str">
        <f>IF(B35="","",VLOOKUP(B35,'KS Table 1'!$A$2:$V$52,11,FALSE))</f>
        <v/>
      </c>
      <c r="M35" s="200" t="e">
        <f>IF(J35="","",VLOOKUP(J35,'KS Table 1'!$A$2:$V$49,15,FALSE))</f>
        <v>#VALUE!</v>
      </c>
      <c r="N35" s="200" t="str">
        <f>IF(B35="","",VLOOKUP(B35,'KS Table 1'!$A$2:$V$52,13,FALSE))</f>
        <v/>
      </c>
      <c r="O35" s="201"/>
      <c r="P35" s="1"/>
      <c r="Q35" s="35"/>
      <c r="R35" s="35"/>
      <c r="S35" s="35"/>
      <c r="T35" s="35"/>
      <c r="U35" s="35"/>
      <c r="V35" s="35"/>
      <c r="W35" s="35"/>
      <c r="X35" s="35"/>
      <c r="Y35" s="35"/>
      <c r="Z35" s="35"/>
      <c r="AA35" s="35"/>
      <c r="AB35" s="35"/>
      <c r="AC35" s="35"/>
      <c r="AD35" s="35"/>
      <c r="AE35" s="35"/>
      <c r="AF35" s="35"/>
      <c r="AG35" s="35"/>
      <c r="AH35" s="35"/>
      <c r="AI35" s="35"/>
    </row>
    <row r="36" spans="2:35" ht="15" customHeight="1" x14ac:dyDescent="0.2">
      <c r="B36" s="44"/>
      <c r="C36" s="46"/>
      <c r="D36" s="59"/>
      <c r="E36" s="51" t="str">
        <f>IF(B36="","",VLOOKUP(B36,'KS Table 1'!$A$2:$V$52,16,FALSE))</f>
        <v/>
      </c>
      <c r="F36" s="88" t="str">
        <f t="shared" si="0"/>
        <v/>
      </c>
      <c r="G36" s="49" t="str">
        <f t="shared" si="1"/>
        <v/>
      </c>
      <c r="H36" s="255" t="str">
        <f t="shared" si="2"/>
        <v/>
      </c>
      <c r="I36" s="255" t="str">
        <f>IF(B36="","",VLOOKUP(B36,#REF!,5,FALSE))</f>
        <v/>
      </c>
      <c r="J36" s="211" t="str">
        <f t="shared" ref="J36:J51" si="3">IF(D36="","",D36*F36)</f>
        <v/>
      </c>
      <c r="K36" s="211"/>
      <c r="L36" s="200" t="str">
        <f>IF(B36="","",VLOOKUP(B36,'KS Table 1'!$A$2:$V$52,11,FALSE))</f>
        <v/>
      </c>
      <c r="M36" s="200" t="str">
        <f>IF(J36="","",VLOOKUP(J36,'KS Table 1'!$A$2:$V$49,15,FALSE))</f>
        <v/>
      </c>
      <c r="N36" s="200" t="str">
        <f>IF(B36="","",VLOOKUP(B36,'KS Table 1'!$A$2:$V$52,13,FALSE))</f>
        <v/>
      </c>
      <c r="O36" s="201"/>
      <c r="P36" s="1"/>
      <c r="Q36" s="35"/>
      <c r="R36" s="35"/>
      <c r="S36" s="35"/>
      <c r="T36" s="35"/>
      <c r="U36" s="35"/>
      <c r="V36" s="35"/>
      <c r="W36" s="35"/>
      <c r="X36" s="35"/>
      <c r="Y36" s="35"/>
      <c r="Z36" s="35"/>
      <c r="AA36" s="35"/>
      <c r="AB36" s="35"/>
      <c r="AC36" s="35"/>
      <c r="AD36" s="35"/>
      <c r="AE36" s="35"/>
      <c r="AF36" s="35"/>
      <c r="AG36" s="35"/>
      <c r="AH36" s="35"/>
      <c r="AI36" s="35"/>
    </row>
    <row r="37" spans="2:35" ht="15" customHeight="1" x14ac:dyDescent="0.2">
      <c r="B37" s="44"/>
      <c r="C37" s="46"/>
      <c r="D37" s="59"/>
      <c r="E37" s="51" t="str">
        <f>IF(B37="","",VLOOKUP(B37,'KS Table 1'!$A$2:$V$52,16,FALSE))</f>
        <v/>
      </c>
      <c r="F37" s="88" t="str">
        <f t="shared" si="0"/>
        <v/>
      </c>
      <c r="G37" s="49" t="str">
        <f t="shared" si="1"/>
        <v/>
      </c>
      <c r="H37" s="255" t="str">
        <f t="shared" si="2"/>
        <v/>
      </c>
      <c r="I37" s="255" t="str">
        <f>IF(B37="","",VLOOKUP(B37,#REF!,5,FALSE))</f>
        <v/>
      </c>
      <c r="J37" s="211" t="str">
        <f t="shared" si="3"/>
        <v/>
      </c>
      <c r="K37" s="211"/>
      <c r="L37" s="200" t="str">
        <f>IF(B37="","",VLOOKUP(B37,'KS Table 1'!$A$2:$V$52,11,FALSE))</f>
        <v/>
      </c>
      <c r="M37" s="200" t="str">
        <f>IF(J37="","",VLOOKUP(J37,'KS Table 1'!$A$2:$V$49,15,FALSE))</f>
        <v/>
      </c>
      <c r="N37" s="200" t="str">
        <f>IF(B37="","",VLOOKUP(B37,'KS Table 1'!$A$2:$V$52,13,FALSE))</f>
        <v/>
      </c>
      <c r="O37" s="201"/>
      <c r="P37" s="1"/>
      <c r="Q37" s="35"/>
      <c r="R37" s="35"/>
      <c r="S37" s="35"/>
      <c r="T37" s="35"/>
      <c r="U37" s="35"/>
      <c r="V37" s="35"/>
      <c r="W37" s="35"/>
      <c r="X37" s="35"/>
      <c r="Y37" s="35"/>
      <c r="Z37" s="35"/>
      <c r="AA37" s="35"/>
      <c r="AB37" s="35"/>
      <c r="AC37" s="35"/>
      <c r="AD37" s="35"/>
      <c r="AE37" s="35"/>
      <c r="AF37" s="35"/>
      <c r="AG37" s="35"/>
      <c r="AH37" s="35"/>
      <c r="AI37" s="35"/>
    </row>
    <row r="38" spans="2:35" ht="15" customHeight="1" x14ac:dyDescent="0.2">
      <c r="B38" s="44"/>
      <c r="C38" s="46"/>
      <c r="D38" s="59"/>
      <c r="E38" s="51" t="str">
        <f>IF(B38="","",VLOOKUP(B38,'KS Table 1'!$A$2:$V$52,16,FALSE))</f>
        <v/>
      </c>
      <c r="F38" s="88" t="str">
        <f t="shared" si="0"/>
        <v/>
      </c>
      <c r="G38" s="49" t="str">
        <f t="shared" si="1"/>
        <v/>
      </c>
      <c r="H38" s="255" t="str">
        <f t="shared" si="2"/>
        <v/>
      </c>
      <c r="I38" s="255" t="str">
        <f>IF(B38="","",VLOOKUP(B38,#REF!,5,FALSE))</f>
        <v/>
      </c>
      <c r="J38" s="211" t="str">
        <f t="shared" si="3"/>
        <v/>
      </c>
      <c r="K38" s="211"/>
      <c r="L38" s="200" t="str">
        <f>IF(B38="","",VLOOKUP(B38,'KS Table 1'!$A$2:$V$52,11,FALSE))</f>
        <v/>
      </c>
      <c r="M38" s="200" t="str">
        <f>IF(J38="","",VLOOKUP(J38,'KS Table 1'!$A$2:$V$49,15,FALSE))</f>
        <v/>
      </c>
      <c r="N38" s="200" t="str">
        <f>IF(B38="","",VLOOKUP(B38,'KS Table 1'!$A$2:$V$52,13,FALSE))</f>
        <v/>
      </c>
      <c r="O38" s="201"/>
      <c r="P38" s="1"/>
      <c r="Q38" s="35"/>
      <c r="R38" s="35"/>
      <c r="S38" s="35"/>
      <c r="T38" s="35"/>
      <c r="U38" s="35"/>
      <c r="V38" s="35"/>
      <c r="W38" s="35"/>
      <c r="X38" s="35"/>
      <c r="Y38" s="35"/>
      <c r="Z38" s="35"/>
      <c r="AA38" s="35"/>
      <c r="AB38" s="35"/>
      <c r="AC38" s="35"/>
      <c r="AD38" s="35"/>
      <c r="AE38" s="35"/>
      <c r="AF38" s="35"/>
      <c r="AG38" s="35"/>
      <c r="AH38" s="35"/>
      <c r="AI38" s="35"/>
    </row>
    <row r="39" spans="2:35" ht="15" customHeight="1" x14ac:dyDescent="0.2">
      <c r="B39" s="44"/>
      <c r="C39" s="46"/>
      <c r="D39" s="59"/>
      <c r="E39" s="51" t="str">
        <f>IF(B39="","",VLOOKUP(B39,'KS Table 1'!$A$2:$V$52,16,FALSE))</f>
        <v/>
      </c>
      <c r="F39" s="88" t="str">
        <f t="shared" si="0"/>
        <v/>
      </c>
      <c r="G39" s="49" t="str">
        <f t="shared" si="1"/>
        <v/>
      </c>
      <c r="H39" s="255" t="str">
        <f t="shared" si="2"/>
        <v/>
      </c>
      <c r="I39" s="255" t="str">
        <f>IF(B39="","",VLOOKUP(B39,#REF!,5,FALSE))</f>
        <v/>
      </c>
      <c r="J39" s="211" t="str">
        <f t="shared" si="3"/>
        <v/>
      </c>
      <c r="K39" s="211"/>
      <c r="L39" s="200" t="str">
        <f>IF(B39="","",VLOOKUP(B39,'KS Table 1'!$A$2:$V$52,11,FALSE))</f>
        <v/>
      </c>
      <c r="M39" s="200" t="str">
        <f>IF(J39="","",VLOOKUP(J39,'KS Table 1'!$A$2:$V$49,15,FALSE))</f>
        <v/>
      </c>
      <c r="N39" s="200" t="str">
        <f>IF(B39="","",VLOOKUP(B39,'KS Table 1'!$A$2:$V$52,13,FALSE))</f>
        <v/>
      </c>
      <c r="O39" s="201"/>
      <c r="P39" s="1"/>
      <c r="Q39" s="35"/>
      <c r="R39" s="35"/>
      <c r="S39" s="35"/>
      <c r="T39" s="35"/>
      <c r="U39" s="35"/>
      <c r="V39" s="35"/>
      <c r="W39" s="35"/>
      <c r="X39" s="35"/>
      <c r="Y39" s="35"/>
      <c r="Z39" s="35"/>
      <c r="AA39" s="35"/>
      <c r="AB39" s="35"/>
      <c r="AC39" s="35"/>
      <c r="AD39" s="35"/>
      <c r="AE39" s="35"/>
      <c r="AF39" s="35"/>
      <c r="AG39" s="35"/>
      <c r="AH39" s="35"/>
      <c r="AI39" s="35"/>
    </row>
    <row r="40" spans="2:35" ht="15" customHeight="1" x14ac:dyDescent="0.2">
      <c r="B40" s="44"/>
      <c r="C40" s="46"/>
      <c r="D40" s="59"/>
      <c r="E40" s="51" t="str">
        <f>IF(B40="","",VLOOKUP(B40,'KS Table 1'!$A$2:$V$52,16,FALSE))</f>
        <v/>
      </c>
      <c r="F40" s="88" t="str">
        <f t="shared" si="0"/>
        <v/>
      </c>
      <c r="G40" s="49" t="str">
        <f t="shared" si="1"/>
        <v/>
      </c>
      <c r="H40" s="255" t="str">
        <f t="shared" si="2"/>
        <v/>
      </c>
      <c r="I40" s="255" t="str">
        <f>IF(B40="","",VLOOKUP(B40,#REF!,5,FALSE))</f>
        <v/>
      </c>
      <c r="J40" s="211" t="str">
        <f t="shared" si="3"/>
        <v/>
      </c>
      <c r="K40" s="211"/>
      <c r="L40" s="200" t="str">
        <f>IF(B40="","",VLOOKUP(B40,'KS Table 1'!$A$2:$V$52,11,FALSE))</f>
        <v/>
      </c>
      <c r="M40" s="200" t="str">
        <f>IF(J40="","",VLOOKUP(J40,'KS Table 1'!$A$2:$V$49,15,FALSE))</f>
        <v/>
      </c>
      <c r="N40" s="200" t="str">
        <f>IF(B40="","",VLOOKUP(B40,'KS Table 1'!$A$2:$V$52,13,FALSE))</f>
        <v/>
      </c>
      <c r="O40" s="201"/>
      <c r="P40" s="1"/>
      <c r="Q40" s="35"/>
      <c r="R40" s="35"/>
      <c r="S40" s="35"/>
      <c r="T40" s="35"/>
      <c r="U40" s="35"/>
      <c r="V40" s="35"/>
      <c r="W40" s="35"/>
      <c r="X40" s="35"/>
      <c r="Y40" s="35"/>
      <c r="Z40" s="35"/>
      <c r="AA40" s="35"/>
      <c r="AB40" s="35"/>
      <c r="AC40" s="35"/>
      <c r="AD40" s="35"/>
      <c r="AE40" s="35"/>
      <c r="AF40" s="35"/>
      <c r="AG40" s="35"/>
      <c r="AH40" s="35"/>
      <c r="AI40" s="35"/>
    </row>
    <row r="41" spans="2:35" ht="15" customHeight="1" x14ac:dyDescent="0.2">
      <c r="B41" s="44"/>
      <c r="C41" s="46"/>
      <c r="D41" s="59"/>
      <c r="E41" s="51" t="str">
        <f>IF(B41="","",VLOOKUP(B41,'KS Table 1'!$A$2:$V$52,16,FALSE))</f>
        <v/>
      </c>
      <c r="F41" s="88" t="str">
        <f t="shared" ref="F41:F44" si="4">IF($L$7="","",IF(B41="","",$L$7))</f>
        <v/>
      </c>
      <c r="G41" s="49" t="str">
        <f t="shared" si="1"/>
        <v/>
      </c>
      <c r="H41" s="255" t="str">
        <f t="shared" ref="H41:H44" si="5">IF(B41="","",D41*E41)</f>
        <v/>
      </c>
      <c r="I41" s="255" t="str">
        <f>IF(B41="","",VLOOKUP(B41,#REF!,5,FALSE))</f>
        <v/>
      </c>
      <c r="J41" s="211" t="str">
        <f t="shared" ref="J41:J44" si="6">IF(D41="","",D41*F41)</f>
        <v/>
      </c>
      <c r="K41" s="211"/>
      <c r="L41" s="200" t="str">
        <f>IF(B41="","",VLOOKUP(B41,'KS Table 1'!$A$2:$V$52,11,FALSE))</f>
        <v/>
      </c>
      <c r="M41" s="200" t="str">
        <f>IF(J41="","",VLOOKUP(J41,'KS Table 1'!$A$2:$V$49,15,FALSE))</f>
        <v/>
      </c>
      <c r="N41" s="200" t="str">
        <f>IF(B41="","",VLOOKUP(B41,'KS Table 1'!$A$2:$V$52,13,FALSE))</f>
        <v/>
      </c>
      <c r="O41" s="201"/>
      <c r="P41" s="1"/>
      <c r="Q41" s="35"/>
      <c r="R41" s="35"/>
      <c r="S41" s="35"/>
      <c r="T41" s="35"/>
      <c r="U41" s="35"/>
      <c r="V41" s="35"/>
      <c r="W41" s="35"/>
      <c r="X41" s="35"/>
      <c r="Y41" s="35"/>
      <c r="Z41" s="35"/>
      <c r="AA41" s="35"/>
      <c r="AB41" s="35"/>
      <c r="AC41" s="35"/>
      <c r="AD41" s="35"/>
      <c r="AE41" s="35"/>
      <c r="AF41" s="35"/>
      <c r="AG41" s="35"/>
      <c r="AH41" s="35"/>
      <c r="AI41" s="35"/>
    </row>
    <row r="42" spans="2:35" ht="15" customHeight="1" x14ac:dyDescent="0.2">
      <c r="B42" s="44"/>
      <c r="C42" s="46"/>
      <c r="D42" s="59"/>
      <c r="E42" s="51" t="str">
        <f>IF(B42="","",VLOOKUP(B42,'KS Table 1'!$A$2:$V$52,16,FALSE))</f>
        <v/>
      </c>
      <c r="F42" s="88" t="str">
        <f t="shared" si="4"/>
        <v/>
      </c>
      <c r="G42" s="49" t="str">
        <f t="shared" si="1"/>
        <v/>
      </c>
      <c r="H42" s="255" t="str">
        <f t="shared" si="5"/>
        <v/>
      </c>
      <c r="I42" s="255" t="str">
        <f>IF(B42="","",VLOOKUP(B42,#REF!,5,FALSE))</f>
        <v/>
      </c>
      <c r="J42" s="211" t="str">
        <f t="shared" si="6"/>
        <v/>
      </c>
      <c r="K42" s="211"/>
      <c r="L42" s="200" t="str">
        <f>IF(B42="","",VLOOKUP(B42,'KS Table 1'!$A$2:$V$52,11,FALSE))</f>
        <v/>
      </c>
      <c r="M42" s="200" t="str">
        <f>IF(J42="","",VLOOKUP(J42,'KS Table 1'!$A$2:$V$49,15,FALSE))</f>
        <v/>
      </c>
      <c r="N42" s="200" t="str">
        <f>IF(B42="","",VLOOKUP(B42,'KS Table 1'!$A$2:$V$52,13,FALSE))</f>
        <v/>
      </c>
      <c r="O42" s="201"/>
      <c r="P42" s="1"/>
      <c r="Q42" s="35"/>
      <c r="R42" s="35"/>
      <c r="S42" s="35"/>
      <c r="T42" s="35"/>
      <c r="U42" s="35"/>
      <c r="V42" s="35"/>
      <c r="W42" s="35"/>
      <c r="X42" s="35"/>
      <c r="Y42" s="35"/>
      <c r="Z42" s="35"/>
      <c r="AA42" s="35"/>
      <c r="AB42" s="35"/>
      <c r="AC42" s="35"/>
      <c r="AD42" s="35"/>
      <c r="AE42" s="35"/>
      <c r="AF42" s="35"/>
      <c r="AG42" s="35"/>
      <c r="AH42" s="35"/>
      <c r="AI42" s="35"/>
    </row>
    <row r="43" spans="2:35" ht="15" customHeight="1" x14ac:dyDescent="0.2">
      <c r="B43" s="44"/>
      <c r="C43" s="46"/>
      <c r="D43" s="59"/>
      <c r="E43" s="51" t="str">
        <f>IF(B43="","",VLOOKUP(B43,'KS Table 1'!$A$2:$V$52,16,FALSE))</f>
        <v/>
      </c>
      <c r="F43" s="88" t="str">
        <f t="shared" si="4"/>
        <v/>
      </c>
      <c r="G43" s="49" t="str">
        <f t="shared" si="1"/>
        <v/>
      </c>
      <c r="H43" s="255" t="str">
        <f t="shared" si="5"/>
        <v/>
      </c>
      <c r="I43" s="255" t="str">
        <f>IF(B43="","",VLOOKUP(B43,#REF!,5,FALSE))</f>
        <v/>
      </c>
      <c r="J43" s="211" t="str">
        <f t="shared" si="6"/>
        <v/>
      </c>
      <c r="K43" s="211"/>
      <c r="L43" s="200" t="str">
        <f>IF(B43="","",VLOOKUP(B43,'KS Table 1'!$A$2:$V$52,11,FALSE))</f>
        <v/>
      </c>
      <c r="M43" s="200" t="str">
        <f>IF(J43="","",VLOOKUP(J43,'KS Table 1'!$A$2:$V$49,15,FALSE))</f>
        <v/>
      </c>
      <c r="N43" s="200" t="str">
        <f>IF(B43="","",VLOOKUP(B43,'KS Table 1'!$A$2:$V$52,13,FALSE))</f>
        <v/>
      </c>
      <c r="O43" s="201"/>
      <c r="P43" s="1"/>
      <c r="Q43" s="35"/>
      <c r="R43" s="35"/>
      <c r="S43" s="35"/>
      <c r="T43" s="35"/>
      <c r="U43" s="35"/>
      <c r="V43" s="35"/>
      <c r="W43" s="35"/>
      <c r="X43" s="35"/>
      <c r="Y43" s="35"/>
      <c r="Z43" s="35"/>
      <c r="AA43" s="35"/>
      <c r="AB43" s="35"/>
      <c r="AC43" s="35"/>
      <c r="AD43" s="35"/>
      <c r="AE43" s="35"/>
      <c r="AF43" s="35"/>
      <c r="AG43" s="35"/>
      <c r="AH43" s="35"/>
      <c r="AI43" s="35"/>
    </row>
    <row r="44" spans="2:35" ht="15" customHeight="1" x14ac:dyDescent="0.2">
      <c r="B44" s="44"/>
      <c r="C44" s="46"/>
      <c r="D44" s="59"/>
      <c r="E44" s="51" t="str">
        <f>IF(B44="","",VLOOKUP(B44,'KS Table 1'!$A$2:$V$52,16,FALSE))</f>
        <v/>
      </c>
      <c r="F44" s="88" t="str">
        <f t="shared" si="4"/>
        <v/>
      </c>
      <c r="G44" s="49" t="str">
        <f t="shared" si="1"/>
        <v/>
      </c>
      <c r="H44" s="255" t="str">
        <f t="shared" si="5"/>
        <v/>
      </c>
      <c r="I44" s="255"/>
      <c r="J44" s="211" t="str">
        <f t="shared" si="6"/>
        <v/>
      </c>
      <c r="K44" s="211"/>
      <c r="L44" s="200" t="str">
        <f>IF(B44="","",VLOOKUP(B44,'KS Table 1'!$A$2:$V$52,11,FALSE))</f>
        <v/>
      </c>
      <c r="M44" s="200" t="str">
        <f>IF(J44="","",VLOOKUP(J44,'KS Table 1'!$A$2:$V$49,15,FALSE))</f>
        <v/>
      </c>
      <c r="N44" s="200" t="str">
        <f>IF(B44="","",VLOOKUP(B44,'KS Table 1'!$A$2:$V$52,13,FALSE))</f>
        <v/>
      </c>
      <c r="O44" s="201"/>
      <c r="P44" s="1"/>
      <c r="Q44" s="35"/>
      <c r="R44" s="35"/>
      <c r="S44" s="35"/>
      <c r="T44" s="35"/>
      <c r="U44" s="35"/>
      <c r="V44" s="35"/>
      <c r="W44" s="35"/>
      <c r="X44" s="35"/>
      <c r="Y44" s="35"/>
      <c r="Z44" s="35"/>
      <c r="AA44" s="35"/>
      <c r="AB44" s="35"/>
      <c r="AC44" s="35"/>
      <c r="AD44" s="35"/>
      <c r="AE44" s="35"/>
      <c r="AF44" s="35"/>
      <c r="AG44" s="35"/>
      <c r="AH44" s="35"/>
      <c r="AI44" s="35"/>
    </row>
    <row r="45" spans="2:35" ht="15" customHeight="1" x14ac:dyDescent="0.2">
      <c r="B45" s="44"/>
      <c r="C45" s="46"/>
      <c r="D45" s="59"/>
      <c r="E45" s="51" t="str">
        <f>IF(B45="","",VLOOKUP(B45,'KS Table 1'!$A$2:$V$52,16,FALSE))</f>
        <v/>
      </c>
      <c r="F45" s="88" t="str">
        <f t="shared" si="0"/>
        <v/>
      </c>
      <c r="G45" s="49" t="str">
        <f t="shared" si="1"/>
        <v/>
      </c>
      <c r="H45" s="255" t="str">
        <f t="shared" si="2"/>
        <v/>
      </c>
      <c r="I45" s="255" t="str">
        <f>IF(B45="","",VLOOKUP(B45,#REF!,5,FALSE))</f>
        <v/>
      </c>
      <c r="J45" s="211" t="str">
        <f t="shared" si="3"/>
        <v/>
      </c>
      <c r="K45" s="211"/>
      <c r="L45" s="200" t="str">
        <f>IF(B45="","",VLOOKUP(B45,'KS Table 1'!$A$2:$V$52,11,FALSE))</f>
        <v/>
      </c>
      <c r="M45" s="200" t="str">
        <f>IF(J45="","",VLOOKUP(J45,'KS Table 1'!$A$2:$V$49,15,FALSE))</f>
        <v/>
      </c>
      <c r="N45" s="200" t="str">
        <f>IF(B45="","",VLOOKUP(B45,'KS Table 1'!$A$2:$V$52,13,FALSE))</f>
        <v/>
      </c>
      <c r="O45" s="201"/>
      <c r="P45" s="1"/>
      <c r="Q45" s="35"/>
      <c r="R45" s="35"/>
      <c r="S45" s="35"/>
      <c r="T45" s="35"/>
      <c r="U45" s="35"/>
      <c r="V45" s="35"/>
      <c r="W45" s="35"/>
      <c r="X45" s="35"/>
      <c r="Y45" s="35"/>
      <c r="Z45" s="35"/>
      <c r="AA45" s="35"/>
      <c r="AB45" s="35"/>
      <c r="AC45" s="35"/>
      <c r="AD45" s="35"/>
      <c r="AE45" s="35"/>
      <c r="AF45" s="35"/>
      <c r="AG45" s="35"/>
      <c r="AH45" s="35"/>
      <c r="AI45" s="35"/>
    </row>
    <row r="46" spans="2:35" ht="15" customHeight="1" x14ac:dyDescent="0.2">
      <c r="B46" s="44"/>
      <c r="C46" s="46"/>
      <c r="D46" s="59"/>
      <c r="E46" s="51" t="str">
        <f>IF(B46="","",VLOOKUP(B46,'KS Table 1'!$A$2:$V$52,16,FALSE))</f>
        <v/>
      </c>
      <c r="F46" s="88" t="str">
        <f t="shared" si="0"/>
        <v/>
      </c>
      <c r="G46" s="49" t="str">
        <f t="shared" si="1"/>
        <v/>
      </c>
      <c r="H46" s="255" t="str">
        <f t="shared" si="2"/>
        <v/>
      </c>
      <c r="I46" s="255" t="str">
        <f>IF(B46="","",VLOOKUP(B46,#REF!,5,FALSE))</f>
        <v/>
      </c>
      <c r="J46" s="211" t="str">
        <f t="shared" si="3"/>
        <v/>
      </c>
      <c r="K46" s="211"/>
      <c r="L46" s="200" t="str">
        <f>IF(B46="","",VLOOKUP(B46,'KS Table 1'!$A$2:$V$52,11,FALSE))</f>
        <v/>
      </c>
      <c r="M46" s="200" t="str">
        <f>IF(J46="","",VLOOKUP(J46,'KS Table 1'!$A$2:$V$49,15,FALSE))</f>
        <v/>
      </c>
      <c r="N46" s="200" t="str">
        <f>IF(B46="","",VLOOKUP(B46,'KS Table 1'!$A$2:$V$52,13,FALSE))</f>
        <v/>
      </c>
      <c r="O46" s="201"/>
      <c r="P46" s="1"/>
      <c r="Q46" s="35"/>
      <c r="R46" s="35"/>
      <c r="S46" s="35"/>
      <c r="T46" s="35"/>
      <c r="U46" s="35"/>
      <c r="V46" s="35"/>
      <c r="W46" s="35"/>
      <c r="X46" s="35"/>
      <c r="Y46" s="35"/>
      <c r="Z46" s="35"/>
      <c r="AA46" s="35"/>
      <c r="AB46" s="35"/>
      <c r="AC46" s="35"/>
      <c r="AD46" s="35"/>
      <c r="AE46" s="35"/>
      <c r="AF46" s="35"/>
      <c r="AG46" s="35"/>
      <c r="AH46" s="35"/>
      <c r="AI46" s="35"/>
    </row>
    <row r="47" spans="2:35" ht="15" customHeight="1" x14ac:dyDescent="0.2">
      <c r="B47" s="44"/>
      <c r="C47" s="46"/>
      <c r="D47" s="59"/>
      <c r="E47" s="51" t="str">
        <f>IF(B47="","",VLOOKUP(B47,'KS Table 1'!$A$2:$V$52,16,FALSE))</f>
        <v/>
      </c>
      <c r="F47" s="88" t="str">
        <f t="shared" si="0"/>
        <v/>
      </c>
      <c r="G47" s="49" t="str">
        <f t="shared" si="1"/>
        <v/>
      </c>
      <c r="H47" s="255" t="str">
        <f t="shared" si="2"/>
        <v/>
      </c>
      <c r="I47" s="255" t="str">
        <f>IF(B47="","",VLOOKUP(B47,#REF!,5,FALSE))</f>
        <v/>
      </c>
      <c r="J47" s="211" t="str">
        <f t="shared" si="3"/>
        <v/>
      </c>
      <c r="K47" s="211"/>
      <c r="L47" s="200" t="str">
        <f>IF(B47="","",VLOOKUP(B47,'KS Table 1'!$A$2:$V$52,11,FALSE))</f>
        <v/>
      </c>
      <c r="M47" s="200" t="str">
        <f>IF(J47="","",VLOOKUP(J47,'KS Table 1'!$A$2:$V$49,15,FALSE))</f>
        <v/>
      </c>
      <c r="N47" s="200" t="str">
        <f>IF(B47="","",VLOOKUP(B47,'KS Table 1'!$A$2:$V$52,13,FALSE))</f>
        <v/>
      </c>
      <c r="O47" s="201"/>
      <c r="P47" s="1"/>
      <c r="Q47" s="35"/>
      <c r="R47" s="35"/>
      <c r="S47" s="35"/>
      <c r="T47" s="35"/>
      <c r="U47" s="35"/>
      <c r="V47" s="35"/>
      <c r="W47" s="35"/>
      <c r="X47" s="35"/>
      <c r="Y47" s="35"/>
      <c r="Z47" s="35"/>
      <c r="AA47" s="35"/>
      <c r="AB47" s="35"/>
      <c r="AC47" s="35"/>
      <c r="AD47" s="35"/>
      <c r="AE47" s="35"/>
      <c r="AF47" s="35"/>
      <c r="AG47" s="35"/>
      <c r="AH47" s="35"/>
      <c r="AI47" s="35"/>
    </row>
    <row r="48" spans="2:35" ht="15" customHeight="1" x14ac:dyDescent="0.2">
      <c r="B48" s="44"/>
      <c r="C48" s="46"/>
      <c r="D48" s="59"/>
      <c r="E48" s="51" t="str">
        <f>IF(B48="","",VLOOKUP(B48,'KS Table 1'!$A$2:$V$52,16,FALSE))</f>
        <v/>
      </c>
      <c r="F48" s="88" t="str">
        <f t="shared" si="0"/>
        <v/>
      </c>
      <c r="G48" s="49" t="str">
        <f t="shared" si="1"/>
        <v/>
      </c>
      <c r="H48" s="255" t="str">
        <f t="shared" si="2"/>
        <v/>
      </c>
      <c r="I48" s="255"/>
      <c r="J48" s="211" t="str">
        <f t="shared" si="3"/>
        <v/>
      </c>
      <c r="K48" s="211"/>
      <c r="L48" s="200" t="str">
        <f>IF(B48="","",VLOOKUP(B48,'KS Table 1'!$A$2:$V$52,11,FALSE))</f>
        <v/>
      </c>
      <c r="M48" s="200" t="str">
        <f>IF(J48="","",VLOOKUP(J48,'KS Table 1'!$A$2:$V$49,15,FALSE))</f>
        <v/>
      </c>
      <c r="N48" s="200" t="str">
        <f>IF(B48="","",VLOOKUP(B48,'KS Table 1'!$A$2:$V$52,13,FALSE))</f>
        <v/>
      </c>
      <c r="O48" s="201"/>
      <c r="P48" s="1"/>
      <c r="Q48" s="35"/>
      <c r="R48" s="35"/>
      <c r="S48" s="35"/>
      <c r="T48" s="35"/>
      <c r="U48" s="35"/>
      <c r="V48" s="35"/>
      <c r="W48" s="35"/>
      <c r="X48" s="35"/>
      <c r="Y48" s="35"/>
      <c r="Z48" s="35"/>
      <c r="AA48" s="35"/>
      <c r="AB48" s="35"/>
      <c r="AC48" s="35"/>
      <c r="AD48" s="35"/>
      <c r="AE48" s="35"/>
      <c r="AF48" s="35"/>
      <c r="AG48" s="35"/>
      <c r="AH48" s="35"/>
      <c r="AI48" s="35"/>
    </row>
    <row r="49" spans="2:56" ht="15" customHeight="1" x14ac:dyDescent="0.2">
      <c r="B49" s="44"/>
      <c r="C49" s="46"/>
      <c r="D49" s="59"/>
      <c r="E49" s="65"/>
      <c r="F49" s="88" t="str">
        <f t="shared" si="0"/>
        <v/>
      </c>
      <c r="G49" s="49" t="str">
        <f t="shared" si="1"/>
        <v/>
      </c>
      <c r="H49" s="255" t="str">
        <f t="shared" si="2"/>
        <v/>
      </c>
      <c r="I49" s="255"/>
      <c r="J49" s="211" t="str">
        <f t="shared" si="3"/>
        <v/>
      </c>
      <c r="K49" s="211"/>
      <c r="L49" s="274"/>
      <c r="M49" s="274"/>
      <c r="N49" s="274"/>
      <c r="O49" s="275"/>
      <c r="P49" s="84"/>
      <c r="Q49" s="35"/>
      <c r="R49" s="35"/>
      <c r="S49" s="35"/>
      <c r="T49" s="35"/>
      <c r="U49" s="35"/>
      <c r="V49" s="35"/>
      <c r="W49" s="35"/>
      <c r="X49" s="35"/>
      <c r="Y49" s="35"/>
      <c r="Z49" s="35"/>
      <c r="AA49" s="35"/>
      <c r="AB49" s="35"/>
      <c r="AC49" s="35"/>
      <c r="AD49" s="35"/>
      <c r="AE49" s="35"/>
      <c r="AF49" s="35"/>
      <c r="AG49" s="35"/>
      <c r="AH49" s="35"/>
      <c r="AI49" s="35"/>
    </row>
    <row r="50" spans="2:56" ht="15" customHeight="1" x14ac:dyDescent="0.2">
      <c r="B50" s="52"/>
      <c r="C50" s="46"/>
      <c r="D50" s="59"/>
      <c r="E50" s="65"/>
      <c r="F50" s="88" t="str">
        <f t="shared" si="0"/>
        <v/>
      </c>
      <c r="G50" s="49" t="str">
        <f t="shared" si="1"/>
        <v/>
      </c>
      <c r="H50" s="255" t="str">
        <f t="shared" si="2"/>
        <v/>
      </c>
      <c r="I50" s="255"/>
      <c r="J50" s="211" t="str">
        <f t="shared" si="3"/>
        <v/>
      </c>
      <c r="K50" s="211"/>
      <c r="L50" s="274"/>
      <c r="M50" s="274"/>
      <c r="N50" s="274"/>
      <c r="O50" s="275"/>
      <c r="P50" s="84"/>
      <c r="Q50" s="35"/>
      <c r="R50" s="35"/>
      <c r="S50" s="35"/>
      <c r="T50" s="35"/>
      <c r="U50" s="35"/>
      <c r="V50" s="35"/>
      <c r="W50" s="35"/>
      <c r="X50" s="35"/>
      <c r="Y50" s="35"/>
      <c r="Z50" s="35"/>
      <c r="AA50" s="35"/>
      <c r="AB50" s="35"/>
      <c r="AC50" s="35"/>
      <c r="AD50" s="35"/>
      <c r="AE50" s="35"/>
      <c r="AF50" s="35"/>
      <c r="AG50" s="35"/>
      <c r="AH50" s="35"/>
      <c r="AI50" s="35"/>
    </row>
    <row r="51" spans="2:56" ht="16.5" customHeight="1" thickBot="1" x14ac:dyDescent="0.25">
      <c r="B51" s="45"/>
      <c r="C51" s="47"/>
      <c r="D51" s="60"/>
      <c r="E51" s="64"/>
      <c r="F51" s="89" t="str">
        <f t="shared" si="0"/>
        <v/>
      </c>
      <c r="G51" s="50" t="str">
        <f t="shared" si="1"/>
        <v/>
      </c>
      <c r="H51" s="328" t="str">
        <f t="shared" si="2"/>
        <v/>
      </c>
      <c r="I51" s="328"/>
      <c r="J51" s="273" t="str">
        <f t="shared" si="3"/>
        <v/>
      </c>
      <c r="K51" s="273"/>
      <c r="L51" s="278"/>
      <c r="M51" s="278"/>
      <c r="N51" s="278"/>
      <c r="O51" s="279"/>
      <c r="P51" s="84"/>
      <c r="Q51" s="35"/>
      <c r="R51" s="35"/>
      <c r="S51" s="35"/>
      <c r="T51" s="35"/>
      <c r="U51" s="35"/>
      <c r="V51" s="35"/>
      <c r="W51" s="35"/>
      <c r="X51" s="35"/>
      <c r="Y51" s="35"/>
      <c r="Z51" s="35"/>
      <c r="AA51" s="35"/>
      <c r="AB51" s="35"/>
      <c r="AC51" s="35"/>
      <c r="AD51" s="35"/>
      <c r="AE51" s="35"/>
      <c r="AF51" s="35"/>
      <c r="AG51" s="35"/>
      <c r="AH51" s="35"/>
      <c r="AI51" s="35"/>
    </row>
    <row r="52" spans="2:56" ht="15" customHeight="1" thickBot="1" x14ac:dyDescent="0.25">
      <c r="B52" s="120"/>
      <c r="C52" s="90" t="s">
        <v>175</v>
      </c>
      <c r="D52" s="91">
        <f>IF(D35="","",SUM(D35:D51))</f>
        <v>0</v>
      </c>
      <c r="F52" s="77"/>
      <c r="G52" s="92" t="str">
        <f>IF(G35="","",SUM(G35:G51))</f>
        <v/>
      </c>
      <c r="H52" s="271" t="str">
        <f>IF(H35="","",SUM(H35:H51))</f>
        <v/>
      </c>
      <c r="I52" s="272"/>
      <c r="J52" s="281" t="str">
        <f>IF(B35="","",SUM(J35:K51))</f>
        <v/>
      </c>
      <c r="K52" s="282"/>
      <c r="L52" s="280"/>
      <c r="M52" s="280"/>
      <c r="N52" s="280"/>
      <c r="O52" s="2"/>
      <c r="P52" s="2"/>
      <c r="Q52" s="35"/>
      <c r="R52" s="35"/>
      <c r="S52" s="35"/>
      <c r="T52" s="35"/>
      <c r="U52" s="35"/>
      <c r="V52" s="35"/>
      <c r="W52" s="35"/>
      <c r="X52" s="35"/>
      <c r="Y52" s="35"/>
      <c r="Z52" s="35"/>
      <c r="AA52" s="35"/>
      <c r="AB52" s="35"/>
      <c r="AC52" s="35"/>
      <c r="AD52" s="35"/>
      <c r="AE52" s="35"/>
      <c r="AF52" s="35"/>
      <c r="AG52" s="35"/>
      <c r="AH52" s="35"/>
      <c r="AI52" s="35"/>
    </row>
    <row r="53" spans="2:56" ht="17.45" customHeight="1" x14ac:dyDescent="0.25">
      <c r="B53" s="113" t="s">
        <v>131</v>
      </c>
      <c r="C53" s="103"/>
      <c r="D53" s="103"/>
      <c r="E53" s="103"/>
      <c r="F53" s="103"/>
      <c r="G53" s="103"/>
      <c r="H53" s="103"/>
      <c r="I53" s="103"/>
      <c r="J53" s="103"/>
      <c r="K53" s="103"/>
      <c r="L53" s="103"/>
      <c r="M53" s="103"/>
      <c r="N53" s="103"/>
      <c r="O53" s="103"/>
      <c r="P53" s="103"/>
      <c r="Q53" s="35"/>
      <c r="R53" s="35"/>
      <c r="S53" s="35"/>
      <c r="T53" s="35"/>
      <c r="U53" s="35"/>
      <c r="V53" s="35"/>
      <c r="W53" s="35"/>
      <c r="X53" s="35"/>
      <c r="Y53" s="35"/>
      <c r="Z53" s="35"/>
      <c r="AA53" s="35"/>
      <c r="AB53" s="35"/>
      <c r="AC53" s="35"/>
      <c r="AD53" s="35"/>
      <c r="AE53" s="35"/>
      <c r="AF53" s="35"/>
      <c r="AG53" s="35"/>
      <c r="AH53" s="35"/>
      <c r="AI53" s="35"/>
    </row>
    <row r="54" spans="2:56" s="118" customFormat="1" ht="58.15" customHeight="1" x14ac:dyDescent="0.2">
      <c r="B54" s="276" t="s">
        <v>276</v>
      </c>
      <c r="C54" s="276"/>
      <c r="D54" s="276"/>
      <c r="E54" s="276"/>
      <c r="F54" s="276"/>
      <c r="G54" s="276"/>
      <c r="H54" s="276"/>
      <c r="I54" s="276"/>
      <c r="J54" s="276"/>
      <c r="K54" s="276"/>
      <c r="L54" s="276"/>
      <c r="M54" s="276"/>
      <c r="N54" s="276"/>
      <c r="O54" s="276"/>
      <c r="P54" s="119"/>
      <c r="Q54" s="35"/>
      <c r="R54" s="35"/>
      <c r="S54" s="35"/>
      <c r="T54" s="35"/>
      <c r="U54" s="35"/>
      <c r="V54" s="35"/>
      <c r="W54" s="35"/>
      <c r="X54" s="35"/>
      <c r="Y54" s="35"/>
      <c r="Z54" s="35"/>
      <c r="AA54" s="35"/>
      <c r="AB54" s="35"/>
      <c r="AC54" s="35"/>
      <c r="AD54" s="35"/>
      <c r="AE54" s="35"/>
      <c r="AF54" s="35"/>
      <c r="AG54" s="35"/>
      <c r="AH54" s="35"/>
      <c r="AI54" s="35"/>
      <c r="AJ54" s="119"/>
      <c r="AK54" s="119"/>
      <c r="AL54" s="119"/>
      <c r="AM54" s="119"/>
      <c r="AN54" s="119"/>
      <c r="AO54" s="119"/>
      <c r="AP54" s="119"/>
      <c r="AQ54" s="119"/>
      <c r="AR54" s="119"/>
      <c r="AS54" s="119"/>
      <c r="AT54" s="119"/>
      <c r="AU54" s="119"/>
      <c r="AV54" s="28"/>
      <c r="AW54" s="28"/>
      <c r="AX54" s="28"/>
      <c r="AY54" s="28"/>
      <c r="AZ54" s="28"/>
      <c r="BA54" s="28"/>
      <c r="BB54" s="28"/>
      <c r="BC54" s="28"/>
      <c r="BD54" s="28"/>
    </row>
    <row r="55" spans="2:56" ht="22.9" customHeight="1" x14ac:dyDescent="0.2">
      <c r="B55" s="232" t="s">
        <v>132</v>
      </c>
      <c r="C55" s="232"/>
      <c r="D55" s="233"/>
      <c r="E55" s="233"/>
      <c r="F55" s="233"/>
      <c r="G55" s="233"/>
      <c r="H55" s="233"/>
      <c r="I55" s="117"/>
      <c r="J55" s="114" t="s">
        <v>99</v>
      </c>
      <c r="K55" s="233"/>
      <c r="L55" s="233"/>
      <c r="M55" s="233"/>
      <c r="N55" s="233"/>
      <c r="O55" s="233"/>
      <c r="P55" s="115"/>
      <c r="Q55" s="35"/>
      <c r="R55" s="35"/>
      <c r="S55" s="35"/>
      <c r="T55" s="35"/>
      <c r="U55" s="35"/>
      <c r="V55" s="35"/>
      <c r="W55" s="35"/>
      <c r="X55" s="35"/>
      <c r="Y55" s="35"/>
      <c r="Z55" s="35"/>
      <c r="AA55" s="35"/>
      <c r="AB55" s="35"/>
      <c r="AC55" s="35"/>
      <c r="AD55" s="35"/>
      <c r="AE55" s="35"/>
      <c r="AF55" s="35"/>
      <c r="AG55" s="35"/>
      <c r="AH55" s="35"/>
      <c r="AI55" s="35"/>
      <c r="AJ55" s="115"/>
      <c r="AK55" s="115"/>
      <c r="AL55" s="115"/>
      <c r="AM55" s="115"/>
      <c r="AN55" s="115"/>
      <c r="AO55" s="115"/>
      <c r="AP55" s="115"/>
      <c r="AQ55" s="115"/>
      <c r="AR55" s="115"/>
      <c r="AS55" s="115"/>
      <c r="AT55" s="115"/>
      <c r="AU55" s="115"/>
      <c r="AV55" s="116"/>
      <c r="AW55" s="116"/>
      <c r="AX55" s="116"/>
      <c r="AY55" s="116"/>
      <c r="AZ55" s="116"/>
      <c r="BA55" s="116"/>
      <c r="BB55" s="116"/>
      <c r="BC55" s="116"/>
      <c r="BD55" s="116"/>
    </row>
    <row r="56" spans="2:56" ht="24" customHeight="1" x14ac:dyDescent="0.25">
      <c r="B56" s="256" t="s">
        <v>150</v>
      </c>
      <c r="C56" s="256"/>
      <c r="D56" s="256"/>
      <c r="E56" s="256"/>
      <c r="F56" s="256"/>
      <c r="G56" s="256"/>
      <c r="H56" s="256"/>
      <c r="I56" s="256"/>
      <c r="J56" s="256"/>
      <c r="K56" s="256"/>
      <c r="L56" s="256"/>
      <c r="M56" s="256"/>
      <c r="N56" s="256"/>
      <c r="O56" s="256"/>
      <c r="P56" s="115"/>
      <c r="Q56" s="35"/>
      <c r="R56" s="35"/>
      <c r="S56" s="35"/>
      <c r="T56" s="35"/>
      <c r="U56" s="35"/>
      <c r="V56" s="35"/>
      <c r="W56" s="35"/>
      <c r="X56" s="35"/>
      <c r="Y56" s="35"/>
      <c r="Z56" s="35"/>
      <c r="AA56" s="35"/>
      <c r="AB56" s="35"/>
      <c r="AC56" s="35"/>
      <c r="AD56" s="35"/>
      <c r="AE56" s="35"/>
      <c r="AF56" s="35"/>
      <c r="AG56" s="35"/>
      <c r="AH56" s="35"/>
      <c r="AI56" s="35"/>
      <c r="AJ56" s="115"/>
      <c r="AK56" s="115"/>
      <c r="AL56" s="115"/>
      <c r="AM56" s="115"/>
      <c r="AN56" s="115"/>
      <c r="AO56" s="115"/>
      <c r="AP56" s="115"/>
      <c r="AQ56" s="115"/>
      <c r="AR56" s="115"/>
      <c r="AS56" s="115"/>
      <c r="AT56" s="115"/>
      <c r="AU56" s="115"/>
      <c r="AV56" s="116"/>
      <c r="AW56" s="116"/>
      <c r="AX56" s="116"/>
      <c r="AY56" s="116"/>
      <c r="AZ56" s="116"/>
      <c r="BA56" s="116"/>
      <c r="BB56" s="116"/>
      <c r="BC56" s="116"/>
      <c r="BD56" s="116"/>
    </row>
    <row r="57" spans="2:56" ht="6" customHeight="1" x14ac:dyDescent="0.2">
      <c r="B57" s="67"/>
      <c r="C57" s="7"/>
      <c r="D57" s="67"/>
      <c r="E57" s="7"/>
      <c r="F57" s="67"/>
      <c r="G57" s="67"/>
      <c r="H57" s="7"/>
      <c r="I57" s="8"/>
      <c r="J57" s="8"/>
      <c r="K57" s="8"/>
      <c r="L57" s="6"/>
      <c r="M57" s="6"/>
      <c r="N57" s="6"/>
      <c r="O57" s="8"/>
      <c r="P57" s="53"/>
      <c r="Q57" s="35"/>
      <c r="R57" s="35"/>
      <c r="S57" s="35"/>
      <c r="T57" s="35"/>
      <c r="U57" s="35"/>
      <c r="V57" s="35"/>
      <c r="W57" s="35"/>
      <c r="X57" s="35"/>
      <c r="Y57" s="35"/>
      <c r="Z57" s="35"/>
      <c r="AA57" s="35"/>
      <c r="AB57" s="35"/>
      <c r="AC57" s="35"/>
      <c r="AD57" s="35"/>
      <c r="AE57" s="35"/>
      <c r="AF57" s="35"/>
      <c r="AG57" s="35"/>
      <c r="AH57" s="35"/>
      <c r="AI57" s="35"/>
    </row>
    <row r="58" spans="2:56" ht="13.5" thickBot="1" x14ac:dyDescent="0.25">
      <c r="B58" s="287" t="s">
        <v>176</v>
      </c>
      <c r="C58" s="288"/>
      <c r="D58" s="288"/>
      <c r="E58" s="288"/>
      <c r="F58" s="288"/>
      <c r="G58" s="288"/>
      <c r="H58" s="288"/>
      <c r="I58" s="288"/>
      <c r="J58" s="288"/>
      <c r="K58" s="288"/>
      <c r="L58" s="288"/>
      <c r="M58" s="288"/>
      <c r="N58" s="288"/>
      <c r="O58" s="288"/>
      <c r="P58" s="53"/>
      <c r="Q58" s="35"/>
      <c r="R58" s="35"/>
      <c r="S58" s="35"/>
      <c r="T58" s="35"/>
      <c r="U58" s="35"/>
      <c r="V58" s="35"/>
      <c r="W58" s="35"/>
      <c r="X58" s="35"/>
      <c r="Y58" s="35"/>
      <c r="Z58" s="35"/>
      <c r="AA58" s="35"/>
      <c r="AB58" s="35"/>
      <c r="AC58" s="35"/>
      <c r="AD58" s="35"/>
      <c r="AE58" s="35"/>
      <c r="AF58" s="35"/>
      <c r="AG58" s="35"/>
      <c r="AH58" s="35"/>
      <c r="AI58" s="35"/>
    </row>
    <row r="59" spans="2:56" ht="27.6" customHeight="1" thickBot="1" x14ac:dyDescent="0.25">
      <c r="B59" s="226" t="s">
        <v>17</v>
      </c>
      <c r="C59" s="225"/>
      <c r="D59" s="225"/>
      <c r="E59" s="225" t="s">
        <v>149</v>
      </c>
      <c r="F59" s="225"/>
      <c r="G59" s="326" t="s">
        <v>121</v>
      </c>
      <c r="H59" s="327"/>
      <c r="I59" s="289" t="s">
        <v>24</v>
      </c>
      <c r="J59" s="289"/>
      <c r="K59" s="289"/>
      <c r="L59" s="289"/>
      <c r="M59" s="289"/>
      <c r="N59" s="289"/>
      <c r="O59" s="290"/>
      <c r="P59" s="5"/>
      <c r="Q59" s="35"/>
      <c r="R59" s="35"/>
      <c r="S59" s="35"/>
      <c r="T59" s="35"/>
      <c r="U59" s="35"/>
      <c r="V59" s="35"/>
      <c r="W59" s="35"/>
      <c r="X59" s="35"/>
      <c r="Y59" s="35"/>
      <c r="Z59" s="35"/>
      <c r="AA59" s="35"/>
      <c r="AB59" s="35"/>
      <c r="AC59" s="35"/>
      <c r="AD59" s="35"/>
      <c r="AE59" s="35"/>
      <c r="AF59" s="35"/>
      <c r="AG59" s="35"/>
      <c r="AH59" s="35"/>
      <c r="AI59" s="35"/>
    </row>
    <row r="60" spans="2:56" ht="18.75" customHeight="1" x14ac:dyDescent="0.2">
      <c r="B60" s="222"/>
      <c r="C60" s="223"/>
      <c r="D60" s="223"/>
      <c r="E60" s="227"/>
      <c r="F60" s="227"/>
      <c r="G60" s="332"/>
      <c r="H60" s="333"/>
      <c r="I60" s="324" t="s">
        <v>141</v>
      </c>
      <c r="J60" s="324"/>
      <c r="K60" s="324"/>
      <c r="L60" s="324"/>
      <c r="M60" s="324"/>
      <c r="N60" s="324"/>
      <c r="O60" s="325"/>
      <c r="P60" s="5"/>
      <c r="Q60" s="35"/>
      <c r="R60" s="35"/>
      <c r="S60" s="35"/>
      <c r="T60" s="35"/>
      <c r="U60" s="35"/>
      <c r="V60" s="35"/>
      <c r="W60" s="35"/>
      <c r="X60" s="35"/>
      <c r="Y60" s="35"/>
      <c r="Z60" s="35"/>
      <c r="AA60" s="35"/>
      <c r="AB60" s="35"/>
      <c r="AC60" s="35"/>
      <c r="AD60" s="35"/>
      <c r="AE60" s="35"/>
      <c r="AF60" s="35"/>
      <c r="AG60" s="35"/>
      <c r="AH60" s="35"/>
      <c r="AI60" s="35"/>
    </row>
    <row r="61" spans="2:56" ht="18.75" customHeight="1" x14ac:dyDescent="0.2">
      <c r="B61" s="222"/>
      <c r="C61" s="223"/>
      <c r="D61" s="223"/>
      <c r="E61" s="224"/>
      <c r="F61" s="224"/>
      <c r="G61" s="242"/>
      <c r="H61" s="243"/>
      <c r="I61" s="240"/>
      <c r="J61" s="285"/>
      <c r="K61" s="285"/>
      <c r="L61" s="285"/>
      <c r="M61" s="285"/>
      <c r="N61" s="285"/>
      <c r="O61" s="286"/>
      <c r="P61" s="66"/>
      <c r="Q61" s="35"/>
      <c r="R61" s="35"/>
      <c r="S61" s="35"/>
      <c r="T61" s="35"/>
      <c r="U61" s="35"/>
      <c r="V61" s="35"/>
      <c r="W61" s="35"/>
      <c r="X61" s="35"/>
      <c r="Y61" s="35"/>
      <c r="Z61" s="35"/>
      <c r="AA61" s="35"/>
      <c r="AB61" s="35"/>
      <c r="AC61" s="35"/>
      <c r="AD61" s="35"/>
      <c r="AE61" s="35"/>
      <c r="AF61" s="35"/>
      <c r="AG61" s="35"/>
      <c r="AH61" s="35"/>
      <c r="AI61" s="35"/>
    </row>
    <row r="62" spans="2:56" ht="18.75" customHeight="1" x14ac:dyDescent="0.2">
      <c r="B62" s="222"/>
      <c r="C62" s="223"/>
      <c r="D62" s="223"/>
      <c r="E62" s="224"/>
      <c r="F62" s="224"/>
      <c r="G62" s="242"/>
      <c r="H62" s="243"/>
      <c r="I62" s="309" t="s">
        <v>142</v>
      </c>
      <c r="J62" s="309"/>
      <c r="K62" s="309"/>
      <c r="L62" s="309"/>
      <c r="M62" s="309"/>
      <c r="N62" s="309"/>
      <c r="O62" s="310"/>
      <c r="P62" s="58"/>
      <c r="Q62" s="35"/>
      <c r="R62" s="35"/>
      <c r="S62" s="35"/>
      <c r="T62" s="35"/>
      <c r="U62" s="35"/>
      <c r="V62" s="35"/>
      <c r="W62" s="35"/>
      <c r="X62" s="35"/>
      <c r="Y62" s="35"/>
      <c r="Z62" s="35"/>
      <c r="AA62" s="35"/>
      <c r="AB62" s="35"/>
      <c r="AC62" s="35"/>
      <c r="AD62" s="35"/>
      <c r="AE62" s="35"/>
      <c r="AF62" s="35"/>
      <c r="AG62" s="35"/>
      <c r="AH62" s="35"/>
      <c r="AI62" s="35"/>
    </row>
    <row r="63" spans="2:56" ht="18.75" customHeight="1" x14ac:dyDescent="0.2">
      <c r="B63" s="222"/>
      <c r="C63" s="223"/>
      <c r="D63" s="223"/>
      <c r="E63" s="224"/>
      <c r="F63" s="224"/>
      <c r="G63" s="242"/>
      <c r="H63" s="243"/>
      <c r="I63" s="329"/>
      <c r="J63" s="329"/>
      <c r="K63" s="329"/>
      <c r="L63" s="329"/>
      <c r="M63" s="329"/>
      <c r="N63" s="329"/>
      <c r="O63" s="330"/>
      <c r="P63" s="68"/>
      <c r="Q63" s="35"/>
      <c r="R63" s="35"/>
      <c r="S63" s="35"/>
      <c r="T63" s="35"/>
      <c r="U63" s="35"/>
      <c r="V63" s="35"/>
      <c r="W63" s="35"/>
      <c r="X63" s="35"/>
      <c r="Y63" s="35"/>
      <c r="Z63" s="35"/>
      <c r="AA63" s="35"/>
      <c r="AB63" s="35"/>
      <c r="AC63" s="35"/>
      <c r="AD63" s="35"/>
      <c r="AE63" s="35"/>
      <c r="AF63" s="35"/>
      <c r="AG63" s="35"/>
      <c r="AH63" s="35"/>
      <c r="AI63" s="35"/>
    </row>
    <row r="64" spans="2:56" ht="18.75" customHeight="1" x14ac:dyDescent="0.2">
      <c r="B64" s="222"/>
      <c r="C64" s="223"/>
      <c r="D64" s="223"/>
      <c r="E64" s="224"/>
      <c r="F64" s="224"/>
      <c r="G64" s="242"/>
      <c r="H64" s="243"/>
      <c r="I64" s="24"/>
      <c r="J64" s="331" t="s">
        <v>143</v>
      </c>
      <c r="K64" s="331"/>
      <c r="L64" s="331"/>
      <c r="M64" s="240"/>
      <c r="N64" s="240"/>
      <c r="O64" s="241"/>
      <c r="P64" s="93"/>
      <c r="Q64" s="35"/>
      <c r="R64" s="35"/>
      <c r="S64" s="35"/>
      <c r="T64" s="35"/>
      <c r="U64" s="35"/>
      <c r="V64" s="35"/>
      <c r="W64" s="35"/>
      <c r="X64" s="35"/>
      <c r="Y64" s="35"/>
      <c r="Z64" s="35"/>
      <c r="AA64" s="35"/>
      <c r="AB64" s="35"/>
      <c r="AC64" s="35"/>
      <c r="AD64" s="35"/>
      <c r="AE64" s="35"/>
      <c r="AF64" s="35"/>
      <c r="AG64" s="35"/>
      <c r="AH64" s="35"/>
      <c r="AI64" s="35"/>
    </row>
    <row r="65" spans="2:35" ht="18.75" customHeight="1" x14ac:dyDescent="0.2">
      <c r="B65" s="222"/>
      <c r="C65" s="223"/>
      <c r="D65" s="223"/>
      <c r="E65" s="224"/>
      <c r="F65" s="224"/>
      <c r="G65" s="242"/>
      <c r="H65" s="243"/>
      <c r="I65" s="24"/>
      <c r="J65" s="24"/>
      <c r="K65" s="24"/>
      <c r="L65" s="24"/>
      <c r="M65" s="24"/>
      <c r="N65" s="2"/>
      <c r="O65" s="25"/>
      <c r="P65" s="68"/>
      <c r="Q65" s="35"/>
      <c r="R65" s="35"/>
      <c r="S65" s="35"/>
      <c r="T65" s="35"/>
      <c r="U65" s="35"/>
      <c r="V65" s="35"/>
      <c r="W65" s="35"/>
      <c r="X65" s="35"/>
      <c r="Y65" s="35"/>
      <c r="Z65" s="35"/>
      <c r="AA65" s="35"/>
      <c r="AB65" s="35"/>
      <c r="AC65" s="35"/>
      <c r="AD65" s="35"/>
      <c r="AE65" s="35"/>
      <c r="AF65" s="35"/>
      <c r="AG65" s="35"/>
      <c r="AH65" s="35"/>
      <c r="AI65" s="35"/>
    </row>
    <row r="66" spans="2:35" ht="18.75" customHeight="1" x14ac:dyDescent="0.2">
      <c r="B66" s="222"/>
      <c r="C66" s="223"/>
      <c r="D66" s="223"/>
      <c r="E66" s="224"/>
      <c r="F66" s="224"/>
      <c r="G66" s="242"/>
      <c r="H66" s="243"/>
      <c r="I66" s="24"/>
      <c r="J66" s="291" t="s">
        <v>144</v>
      </c>
      <c r="K66" s="291"/>
      <c r="L66" s="291"/>
      <c r="M66" s="266"/>
      <c r="N66" s="266"/>
      <c r="O66" s="292"/>
      <c r="P66" s="93"/>
      <c r="Q66" s="35"/>
      <c r="R66" s="35"/>
      <c r="S66" s="35"/>
      <c r="T66" s="35"/>
      <c r="U66" s="35"/>
      <c r="V66" s="35"/>
      <c r="W66" s="35"/>
      <c r="X66" s="35"/>
      <c r="Y66" s="35"/>
      <c r="Z66" s="35"/>
      <c r="AA66" s="35"/>
      <c r="AB66" s="35"/>
      <c r="AC66" s="35"/>
      <c r="AD66" s="35"/>
      <c r="AE66" s="35"/>
      <c r="AF66" s="35"/>
      <c r="AG66" s="35"/>
      <c r="AH66" s="35"/>
      <c r="AI66" s="35"/>
    </row>
    <row r="67" spans="2:35" ht="18.75" customHeight="1" x14ac:dyDescent="0.2">
      <c r="B67" s="222"/>
      <c r="C67" s="223"/>
      <c r="D67" s="223"/>
      <c r="E67" s="224"/>
      <c r="F67" s="224"/>
      <c r="G67" s="242"/>
      <c r="H67" s="243"/>
      <c r="I67" s="24"/>
      <c r="J67" s="24"/>
      <c r="K67" s="24"/>
      <c r="L67" s="24"/>
      <c r="M67" s="24"/>
      <c r="N67" s="24"/>
      <c r="O67" s="26"/>
      <c r="P67" s="94"/>
      <c r="Q67" s="35"/>
      <c r="R67" s="35"/>
      <c r="S67" s="35"/>
      <c r="T67" s="35"/>
      <c r="U67" s="35"/>
      <c r="V67" s="35"/>
      <c r="W67" s="35"/>
      <c r="X67" s="35"/>
      <c r="Y67" s="35"/>
      <c r="Z67" s="35"/>
      <c r="AA67" s="35"/>
      <c r="AB67" s="35"/>
      <c r="AC67" s="35"/>
      <c r="AD67" s="35"/>
      <c r="AE67" s="35"/>
      <c r="AF67" s="35"/>
      <c r="AG67" s="35"/>
      <c r="AH67" s="35"/>
      <c r="AI67" s="35"/>
    </row>
    <row r="68" spans="2:35" ht="18.75" customHeight="1" x14ac:dyDescent="0.2">
      <c r="B68" s="222"/>
      <c r="C68" s="223"/>
      <c r="D68" s="223"/>
      <c r="E68" s="224"/>
      <c r="F68" s="224"/>
      <c r="G68" s="242"/>
      <c r="H68" s="243"/>
      <c r="I68" s="24"/>
      <c r="J68" s="291" t="s">
        <v>145</v>
      </c>
      <c r="K68" s="291"/>
      <c r="L68" s="291"/>
      <c r="M68" s="277"/>
      <c r="N68" s="277"/>
      <c r="O68" s="23"/>
      <c r="P68" s="2"/>
      <c r="Q68" s="35"/>
      <c r="R68" s="35"/>
      <c r="S68" s="35"/>
      <c r="T68" s="35"/>
      <c r="U68" s="35"/>
      <c r="V68" s="35"/>
      <c r="W68" s="35"/>
      <c r="X68" s="35"/>
      <c r="Y68" s="35"/>
      <c r="Z68" s="35"/>
      <c r="AA68" s="35"/>
      <c r="AB68" s="35"/>
      <c r="AC68" s="35"/>
      <c r="AD68" s="35"/>
      <c r="AE68" s="35"/>
      <c r="AF68" s="35"/>
      <c r="AG68" s="35"/>
      <c r="AH68" s="35"/>
      <c r="AI68" s="35"/>
    </row>
    <row r="69" spans="2:35" ht="18.75" customHeight="1" x14ac:dyDescent="0.2">
      <c r="B69" s="222"/>
      <c r="C69" s="223"/>
      <c r="D69" s="223"/>
      <c r="E69" s="224"/>
      <c r="F69" s="224"/>
      <c r="G69" s="242"/>
      <c r="H69" s="243"/>
      <c r="I69" s="24"/>
      <c r="J69" s="24"/>
      <c r="K69" s="24"/>
      <c r="L69" s="24"/>
      <c r="M69" s="24"/>
      <c r="N69" s="24"/>
      <c r="O69" s="26"/>
      <c r="P69" s="11"/>
      <c r="Q69" s="35"/>
      <c r="R69" s="35"/>
      <c r="S69" s="35"/>
      <c r="T69" s="35"/>
      <c r="U69" s="35"/>
      <c r="V69" s="35"/>
      <c r="W69" s="35"/>
      <c r="X69" s="35"/>
      <c r="Y69" s="35"/>
      <c r="Z69" s="35"/>
      <c r="AA69" s="35"/>
      <c r="AB69" s="35"/>
      <c r="AC69" s="35"/>
      <c r="AD69" s="35"/>
      <c r="AE69" s="35"/>
      <c r="AF69" s="35"/>
      <c r="AG69" s="35"/>
      <c r="AH69" s="35"/>
      <c r="AI69" s="35"/>
    </row>
    <row r="70" spans="2:35" ht="18.75" customHeight="1" x14ac:dyDescent="0.2">
      <c r="B70" s="222"/>
      <c r="C70" s="223"/>
      <c r="D70" s="223"/>
      <c r="E70" s="224"/>
      <c r="F70" s="224"/>
      <c r="G70" s="242"/>
      <c r="H70" s="243"/>
      <c r="I70" s="24"/>
      <c r="J70" s="24"/>
      <c r="K70" s="24"/>
      <c r="L70" s="20" t="s">
        <v>146</v>
      </c>
      <c r="M70" s="266"/>
      <c r="N70" s="266"/>
      <c r="O70" s="292"/>
      <c r="P70" s="1"/>
      <c r="Q70" s="35"/>
      <c r="R70" s="35"/>
      <c r="S70" s="35"/>
      <c r="T70" s="35"/>
      <c r="U70" s="35"/>
      <c r="V70" s="35"/>
      <c r="W70" s="35"/>
      <c r="X70" s="35"/>
      <c r="Y70" s="35"/>
      <c r="Z70" s="35"/>
      <c r="AA70" s="35"/>
      <c r="AB70" s="35"/>
      <c r="AC70" s="35"/>
      <c r="AD70" s="35"/>
      <c r="AE70" s="35"/>
      <c r="AF70" s="35"/>
      <c r="AG70" s="35"/>
      <c r="AH70" s="35"/>
      <c r="AI70" s="35"/>
    </row>
    <row r="71" spans="2:35" ht="18.75" customHeight="1" x14ac:dyDescent="0.2">
      <c r="B71" s="222"/>
      <c r="C71" s="223"/>
      <c r="D71" s="223"/>
      <c r="E71" s="224"/>
      <c r="F71" s="224"/>
      <c r="G71" s="242"/>
      <c r="H71" s="243"/>
      <c r="I71" s="71"/>
      <c r="J71" s="8"/>
      <c r="K71" s="71"/>
      <c r="L71" s="8"/>
      <c r="M71" s="8"/>
      <c r="N71" s="8"/>
      <c r="O71" s="21"/>
      <c r="P71" s="6"/>
      <c r="Q71" s="35"/>
      <c r="R71" s="35"/>
      <c r="S71" s="35"/>
      <c r="T71" s="35"/>
      <c r="U71" s="35"/>
      <c r="V71" s="35"/>
      <c r="W71" s="35"/>
      <c r="X71" s="35"/>
      <c r="Y71" s="35"/>
      <c r="Z71" s="35"/>
      <c r="AA71" s="35"/>
      <c r="AB71" s="35"/>
      <c r="AC71" s="35"/>
      <c r="AD71" s="35"/>
      <c r="AE71" s="35"/>
      <c r="AF71" s="35"/>
      <c r="AG71" s="35"/>
      <c r="AH71" s="35"/>
      <c r="AI71" s="35"/>
    </row>
    <row r="72" spans="2:35" ht="18.75" customHeight="1" x14ac:dyDescent="0.2">
      <c r="B72" s="222"/>
      <c r="C72" s="223"/>
      <c r="D72" s="223"/>
      <c r="E72" s="224"/>
      <c r="F72" s="224"/>
      <c r="G72" s="242"/>
      <c r="H72" s="243"/>
      <c r="I72" s="311" t="s">
        <v>147</v>
      </c>
      <c r="J72" s="311"/>
      <c r="K72" s="311"/>
      <c r="L72" s="311"/>
      <c r="M72" s="311"/>
      <c r="N72" s="311"/>
      <c r="O72" s="312"/>
      <c r="P72" s="1"/>
      <c r="Q72" s="35"/>
      <c r="R72" s="35"/>
      <c r="S72" s="35"/>
      <c r="T72" s="35"/>
      <c r="U72" s="35"/>
      <c r="V72" s="35"/>
      <c r="W72" s="35"/>
      <c r="X72" s="35"/>
      <c r="Y72" s="35"/>
      <c r="Z72" s="35"/>
      <c r="AA72" s="35"/>
      <c r="AB72" s="35"/>
      <c r="AC72" s="35"/>
      <c r="AD72" s="35"/>
      <c r="AE72" s="35"/>
      <c r="AF72" s="35"/>
      <c r="AG72" s="35"/>
      <c r="AH72" s="35"/>
      <c r="AI72" s="35"/>
    </row>
    <row r="73" spans="2:35" ht="18.75" customHeight="1" x14ac:dyDescent="0.2">
      <c r="B73" s="222"/>
      <c r="C73" s="223"/>
      <c r="D73" s="223"/>
      <c r="E73" s="224"/>
      <c r="F73" s="224"/>
      <c r="G73" s="242"/>
      <c r="H73" s="243"/>
      <c r="I73" s="322"/>
      <c r="J73" s="322"/>
      <c r="K73" s="322"/>
      <c r="L73" s="322"/>
      <c r="M73" s="322"/>
      <c r="N73" s="322"/>
      <c r="O73" s="323"/>
      <c r="P73" s="11"/>
      <c r="Q73" s="35"/>
      <c r="R73" s="35"/>
      <c r="S73" s="35"/>
      <c r="T73" s="35"/>
      <c r="U73" s="35"/>
      <c r="V73" s="35"/>
      <c r="W73" s="35"/>
      <c r="X73" s="35"/>
      <c r="Y73" s="35"/>
      <c r="Z73" s="35"/>
      <c r="AA73" s="35"/>
      <c r="AB73" s="35"/>
      <c r="AC73" s="35"/>
      <c r="AD73" s="35"/>
      <c r="AE73" s="35"/>
      <c r="AF73" s="35"/>
      <c r="AG73" s="35"/>
      <c r="AH73" s="35"/>
      <c r="AI73" s="35"/>
    </row>
    <row r="74" spans="2:35" ht="18.75" customHeight="1" x14ac:dyDescent="0.2">
      <c r="B74" s="222"/>
      <c r="C74" s="223"/>
      <c r="D74" s="223"/>
      <c r="E74" s="224"/>
      <c r="F74" s="224"/>
      <c r="G74" s="242"/>
      <c r="H74" s="243"/>
      <c r="I74" s="309" t="s">
        <v>148</v>
      </c>
      <c r="J74" s="309"/>
      <c r="K74" s="309"/>
      <c r="L74" s="309"/>
      <c r="M74" s="309"/>
      <c r="N74" s="309"/>
      <c r="O74" s="310"/>
      <c r="P74" s="5"/>
      <c r="Q74" s="35"/>
      <c r="R74" s="35"/>
      <c r="S74" s="35"/>
      <c r="T74" s="35"/>
      <c r="U74" s="35"/>
      <c r="V74" s="35"/>
      <c r="W74" s="35"/>
      <c r="X74" s="35"/>
      <c r="Y74" s="35"/>
      <c r="Z74" s="35"/>
      <c r="AA74" s="35"/>
      <c r="AB74" s="35"/>
      <c r="AC74" s="35"/>
      <c r="AD74" s="35"/>
      <c r="AE74" s="35"/>
      <c r="AF74" s="35"/>
      <c r="AG74" s="35"/>
      <c r="AH74" s="35"/>
      <c r="AI74" s="35"/>
    </row>
    <row r="75" spans="2:35" ht="18.75" customHeight="1" x14ac:dyDescent="0.2">
      <c r="B75" s="222"/>
      <c r="C75" s="223"/>
      <c r="D75" s="223"/>
      <c r="E75" s="224"/>
      <c r="F75" s="224"/>
      <c r="G75" s="242"/>
      <c r="H75" s="243"/>
      <c r="I75" s="266"/>
      <c r="J75" s="266"/>
      <c r="K75" s="266"/>
      <c r="L75" s="266"/>
      <c r="M75" s="266"/>
      <c r="N75" s="266"/>
      <c r="O75" s="292"/>
      <c r="P75" s="68"/>
      <c r="Q75" s="35"/>
      <c r="R75" s="35"/>
      <c r="S75" s="35"/>
      <c r="T75" s="35"/>
      <c r="U75" s="35"/>
      <c r="V75" s="35"/>
      <c r="W75" s="35"/>
      <c r="X75" s="35"/>
      <c r="Y75" s="35"/>
      <c r="Z75" s="35"/>
      <c r="AA75" s="35"/>
      <c r="AB75" s="35"/>
      <c r="AC75" s="35"/>
      <c r="AD75" s="35"/>
      <c r="AE75" s="35"/>
      <c r="AF75" s="35"/>
      <c r="AG75" s="35"/>
      <c r="AH75" s="35"/>
      <c r="AI75" s="35"/>
    </row>
    <row r="76" spans="2:35" ht="18.75" customHeight="1" thickBot="1" x14ac:dyDescent="0.25">
      <c r="B76" s="318"/>
      <c r="C76" s="319"/>
      <c r="D76" s="319"/>
      <c r="E76" s="317"/>
      <c r="F76" s="317"/>
      <c r="G76" s="320"/>
      <c r="H76" s="321"/>
      <c r="I76" s="24"/>
      <c r="J76" s="24"/>
      <c r="K76" s="24"/>
      <c r="L76" s="309" t="s">
        <v>177</v>
      </c>
      <c r="M76" s="309"/>
      <c r="N76" s="309"/>
      <c r="O76" s="310"/>
      <c r="P76" s="95"/>
      <c r="Q76" s="35"/>
      <c r="R76" s="35"/>
      <c r="S76" s="35"/>
      <c r="T76" s="35"/>
      <c r="U76" s="35"/>
      <c r="V76" s="35"/>
      <c r="W76" s="35"/>
      <c r="X76" s="35"/>
      <c r="Y76" s="35"/>
      <c r="Z76" s="35"/>
      <c r="AA76" s="35"/>
      <c r="AB76" s="35"/>
      <c r="AC76" s="35"/>
      <c r="AD76" s="35"/>
      <c r="AE76" s="35"/>
      <c r="AF76" s="35"/>
      <c r="AG76" s="35"/>
      <c r="AH76" s="35"/>
      <c r="AI76" s="35"/>
    </row>
    <row r="77" spans="2:35" ht="18.75" customHeight="1" thickBot="1" x14ac:dyDescent="0.25">
      <c r="B77" s="61"/>
      <c r="C77" s="69"/>
      <c r="D77" s="20" t="s">
        <v>14</v>
      </c>
      <c r="E77" s="314" t="str">
        <f>IF(E60="","",SUM(E60:E76))</f>
        <v/>
      </c>
      <c r="F77" s="315"/>
      <c r="G77" s="24"/>
      <c r="H77" s="24"/>
      <c r="I77" s="68"/>
      <c r="J77" s="24"/>
      <c r="K77" s="6"/>
      <c r="L77" s="311"/>
      <c r="M77" s="311"/>
      <c r="N77" s="311"/>
      <c r="O77" s="312"/>
      <c r="P77" s="68"/>
      <c r="Q77" s="35"/>
      <c r="R77" s="35"/>
      <c r="S77" s="35"/>
      <c r="T77" s="35"/>
      <c r="U77" s="35"/>
      <c r="V77" s="35"/>
      <c r="W77" s="35"/>
      <c r="X77" s="35"/>
      <c r="Y77" s="35"/>
      <c r="Z77" s="35"/>
      <c r="AA77" s="35"/>
      <c r="AB77" s="35"/>
      <c r="AC77" s="35"/>
      <c r="AD77" s="35"/>
      <c r="AE77" s="35"/>
      <c r="AF77" s="35"/>
      <c r="AG77" s="35"/>
      <c r="AH77" s="35"/>
      <c r="AI77" s="35"/>
    </row>
    <row r="78" spans="2:35" ht="18.75" customHeight="1" x14ac:dyDescent="0.2">
      <c r="B78" s="316" t="s">
        <v>178</v>
      </c>
      <c r="C78" s="69"/>
      <c r="D78" s="22"/>
      <c r="E78" s="22"/>
      <c r="F78" s="5"/>
      <c r="G78" s="313" t="s">
        <v>98</v>
      </c>
      <c r="H78" s="313"/>
      <c r="J78" s="70" t="s">
        <v>23</v>
      </c>
      <c r="K78" s="24"/>
      <c r="L78" s="27"/>
      <c r="M78" s="308"/>
      <c r="N78" s="308"/>
      <c r="O78" s="39" t="s">
        <v>22</v>
      </c>
      <c r="P78" s="11"/>
      <c r="Q78" s="35"/>
      <c r="R78" s="35"/>
      <c r="S78" s="35"/>
      <c r="T78" s="35"/>
      <c r="U78" s="35"/>
      <c r="V78" s="35"/>
      <c r="W78" s="35"/>
      <c r="X78" s="35"/>
      <c r="Y78" s="35"/>
      <c r="Z78" s="35"/>
      <c r="AA78" s="35"/>
      <c r="AB78" s="35"/>
      <c r="AC78" s="35"/>
      <c r="AD78" s="35"/>
      <c r="AE78" s="35"/>
      <c r="AF78" s="35"/>
      <c r="AG78" s="35"/>
      <c r="AH78" s="35"/>
      <c r="AI78" s="35"/>
    </row>
    <row r="79" spans="2:35" ht="21.6" customHeight="1" x14ac:dyDescent="0.2">
      <c r="B79" s="316"/>
      <c r="C79" s="43"/>
      <c r="D79" s="78" t="s">
        <v>100</v>
      </c>
      <c r="E79" s="153" t="s">
        <v>274</v>
      </c>
      <c r="F79" s="156">
        <f>IFERROR(E125,"")</f>
        <v>0</v>
      </c>
      <c r="G79" s="70"/>
      <c r="H79" s="307" t="s">
        <v>25</v>
      </c>
      <c r="I79" s="307"/>
      <c r="J79" s="307"/>
      <c r="K79" s="24"/>
      <c r="L79" s="27"/>
      <c r="M79" s="96"/>
      <c r="N79" s="96"/>
      <c r="O79" s="39"/>
      <c r="P79" s="68"/>
      <c r="Q79" s="35"/>
      <c r="R79" s="35"/>
      <c r="S79" s="35"/>
      <c r="T79" s="35"/>
      <c r="U79" s="35"/>
      <c r="V79" s="35"/>
      <c r="W79" s="35"/>
      <c r="X79" s="35"/>
      <c r="Y79" s="35"/>
      <c r="Z79" s="35"/>
      <c r="AA79" s="35"/>
      <c r="AB79" s="35"/>
      <c r="AC79" s="35"/>
      <c r="AD79" s="35"/>
      <c r="AE79" s="35"/>
      <c r="AF79" s="35"/>
      <c r="AG79" s="35"/>
      <c r="AH79" s="35"/>
      <c r="AI79" s="35"/>
    </row>
    <row r="80" spans="2:35" ht="15" customHeight="1" x14ac:dyDescent="0.2">
      <c r="B80" s="61"/>
      <c r="C80" s="69"/>
      <c r="D80" s="22"/>
      <c r="E80" s="22"/>
      <c r="F80" s="5"/>
      <c r="G80" s="70"/>
      <c r="H80" s="70"/>
      <c r="J80" s="70"/>
      <c r="K80" s="24"/>
      <c r="L80" s="27"/>
      <c r="M80" s="96"/>
      <c r="N80" s="96"/>
      <c r="O80" s="39"/>
      <c r="P80" s="68"/>
      <c r="Q80" s="35"/>
      <c r="R80" s="35"/>
      <c r="S80" s="35"/>
      <c r="T80" s="35"/>
      <c r="U80" s="35"/>
      <c r="V80" s="35"/>
      <c r="W80" s="35"/>
      <c r="X80" s="35"/>
      <c r="Y80" s="35"/>
      <c r="Z80" s="35"/>
      <c r="AA80" s="35"/>
      <c r="AB80" s="35"/>
      <c r="AC80" s="35"/>
      <c r="AD80" s="35"/>
      <c r="AE80" s="35"/>
      <c r="AF80" s="35"/>
      <c r="AG80" s="35"/>
      <c r="AH80" s="35"/>
      <c r="AI80" s="35"/>
    </row>
    <row r="81" spans="1:35" ht="15" customHeight="1" x14ac:dyDescent="0.2">
      <c r="B81" s="40" t="s">
        <v>179</v>
      </c>
      <c r="C81" s="4"/>
      <c r="D81" s="4"/>
      <c r="E81" s="4"/>
      <c r="F81" s="5"/>
      <c r="G81" s="41"/>
      <c r="K81" s="42"/>
      <c r="L81" s="42"/>
      <c r="M81" s="42"/>
      <c r="N81" s="24"/>
      <c r="O81" s="26"/>
      <c r="P81" s="70"/>
      <c r="Q81" s="35"/>
      <c r="R81" s="35"/>
      <c r="S81" s="35"/>
      <c r="T81" s="35"/>
      <c r="U81" s="35"/>
      <c r="V81" s="35"/>
      <c r="W81" s="35"/>
      <c r="X81" s="35"/>
      <c r="Y81" s="35"/>
      <c r="Z81" s="35"/>
      <c r="AA81" s="35"/>
      <c r="AB81" s="35"/>
      <c r="AC81" s="35"/>
      <c r="AD81" s="35"/>
      <c r="AE81" s="35"/>
      <c r="AF81" s="35"/>
      <c r="AG81" s="35"/>
      <c r="AH81" s="35"/>
      <c r="AI81" s="35"/>
    </row>
    <row r="82" spans="1:35" ht="15" customHeight="1" x14ac:dyDescent="0.2">
      <c r="B82" s="295"/>
      <c r="C82" s="296"/>
      <c r="D82" s="296"/>
      <c r="E82" s="296"/>
      <c r="F82" s="296"/>
      <c r="G82" s="296"/>
      <c r="H82" s="296"/>
      <c r="I82" s="296"/>
      <c r="J82" s="296"/>
      <c r="K82" s="296"/>
      <c r="L82" s="296"/>
      <c r="M82" s="296"/>
      <c r="N82" s="296"/>
      <c r="O82" s="297"/>
      <c r="P82" s="70"/>
      <c r="Q82" s="35"/>
      <c r="R82" s="35"/>
      <c r="S82" s="35"/>
      <c r="T82" s="35"/>
      <c r="U82" s="35"/>
      <c r="V82" s="35"/>
      <c r="W82" s="35"/>
      <c r="X82" s="35"/>
      <c r="Y82" s="35"/>
      <c r="Z82" s="35"/>
      <c r="AA82" s="35"/>
      <c r="AB82" s="35"/>
      <c r="AC82" s="35"/>
      <c r="AD82" s="35"/>
      <c r="AE82" s="35"/>
      <c r="AF82" s="35"/>
      <c r="AG82" s="35"/>
      <c r="AH82" s="35"/>
      <c r="AI82" s="35"/>
    </row>
    <row r="83" spans="1:35" ht="15" customHeight="1" x14ac:dyDescent="0.2">
      <c r="B83" s="298"/>
      <c r="C83" s="299"/>
      <c r="D83" s="299"/>
      <c r="E83" s="299"/>
      <c r="F83" s="299"/>
      <c r="G83" s="299"/>
      <c r="H83" s="299"/>
      <c r="I83" s="299"/>
      <c r="J83" s="299"/>
      <c r="K83" s="299"/>
      <c r="L83" s="299"/>
      <c r="M83" s="299"/>
      <c r="N83" s="299"/>
      <c r="O83" s="300"/>
      <c r="P83" s="70"/>
      <c r="Q83" s="35"/>
      <c r="R83" s="35"/>
      <c r="S83" s="35"/>
      <c r="T83" s="35"/>
      <c r="U83" s="35"/>
      <c r="V83" s="35"/>
      <c r="W83" s="35"/>
      <c r="X83" s="35"/>
      <c r="Y83" s="35"/>
      <c r="Z83" s="35"/>
      <c r="AA83" s="35"/>
      <c r="AB83" s="35"/>
      <c r="AC83" s="35"/>
      <c r="AD83" s="35"/>
      <c r="AE83" s="35"/>
      <c r="AF83" s="35"/>
      <c r="AG83" s="35"/>
      <c r="AH83" s="35"/>
      <c r="AI83" s="35"/>
    </row>
    <row r="84" spans="1:35" ht="12.6" customHeight="1" x14ac:dyDescent="0.2">
      <c r="B84" s="298"/>
      <c r="C84" s="299"/>
      <c r="D84" s="299"/>
      <c r="E84" s="299"/>
      <c r="F84" s="299"/>
      <c r="G84" s="299"/>
      <c r="H84" s="299"/>
      <c r="I84" s="299"/>
      <c r="J84" s="299"/>
      <c r="K84" s="299"/>
      <c r="L84" s="299"/>
      <c r="M84" s="299"/>
      <c r="N84" s="299"/>
      <c r="O84" s="300"/>
      <c r="P84" s="1"/>
      <c r="Q84" s="35"/>
      <c r="R84" s="35"/>
      <c r="S84" s="35"/>
      <c r="T84" s="35"/>
      <c r="U84" s="35"/>
      <c r="V84" s="35"/>
      <c r="W84" s="35"/>
      <c r="X84" s="35"/>
      <c r="Y84" s="35"/>
      <c r="Z84" s="35"/>
      <c r="AA84" s="35"/>
      <c r="AB84" s="35"/>
      <c r="AC84" s="35"/>
      <c r="AD84" s="35"/>
      <c r="AE84" s="35"/>
      <c r="AF84" s="35"/>
      <c r="AG84" s="35"/>
      <c r="AH84" s="35"/>
      <c r="AI84" s="35"/>
    </row>
    <row r="85" spans="1:35" ht="12.6" customHeight="1" x14ac:dyDescent="0.2">
      <c r="B85" s="298"/>
      <c r="C85" s="299"/>
      <c r="D85" s="299"/>
      <c r="E85" s="299"/>
      <c r="F85" s="299"/>
      <c r="G85" s="299"/>
      <c r="H85" s="299"/>
      <c r="I85" s="299"/>
      <c r="J85" s="299"/>
      <c r="K85" s="299"/>
      <c r="L85" s="299"/>
      <c r="M85" s="299"/>
      <c r="N85" s="299"/>
      <c r="O85" s="300"/>
      <c r="P85" s="97"/>
      <c r="Q85" s="35"/>
      <c r="R85" s="35"/>
      <c r="S85" s="35"/>
      <c r="T85" s="35"/>
      <c r="U85" s="35"/>
      <c r="V85" s="35"/>
      <c r="W85" s="35"/>
      <c r="X85" s="35"/>
      <c r="Y85" s="35"/>
      <c r="Z85" s="35"/>
      <c r="AA85" s="35"/>
      <c r="AB85" s="35"/>
      <c r="AC85" s="35"/>
      <c r="AD85" s="35"/>
      <c r="AE85" s="35"/>
      <c r="AF85" s="35"/>
      <c r="AG85" s="35"/>
      <c r="AH85" s="35"/>
      <c r="AI85" s="35"/>
    </row>
    <row r="86" spans="1:35" ht="12.6" customHeight="1" x14ac:dyDescent="0.2">
      <c r="B86" s="298"/>
      <c r="C86" s="299"/>
      <c r="D86" s="299"/>
      <c r="E86" s="299"/>
      <c r="F86" s="299"/>
      <c r="G86" s="299"/>
      <c r="H86" s="299"/>
      <c r="I86" s="299"/>
      <c r="J86" s="299"/>
      <c r="K86" s="299"/>
      <c r="L86" s="299"/>
      <c r="M86" s="299"/>
      <c r="N86" s="299"/>
      <c r="O86" s="300"/>
      <c r="P86" s="97"/>
      <c r="Q86" s="35"/>
      <c r="R86" s="35"/>
      <c r="S86" s="35"/>
      <c r="T86" s="35"/>
      <c r="U86" s="35"/>
      <c r="V86" s="35"/>
      <c r="W86" s="35"/>
      <c r="X86" s="35"/>
      <c r="Y86" s="35"/>
      <c r="Z86" s="35"/>
      <c r="AA86" s="35"/>
      <c r="AB86" s="35"/>
      <c r="AC86" s="35"/>
      <c r="AD86" s="35"/>
      <c r="AE86" s="35"/>
      <c r="AF86" s="35"/>
      <c r="AG86" s="35"/>
      <c r="AH86" s="35"/>
      <c r="AI86" s="35"/>
    </row>
    <row r="87" spans="1:35" s="24" customFormat="1" ht="15.6" customHeight="1" x14ac:dyDescent="0.2">
      <c r="A87" s="3"/>
      <c r="B87" s="298"/>
      <c r="C87" s="299"/>
      <c r="D87" s="299"/>
      <c r="E87" s="299"/>
      <c r="F87" s="299"/>
      <c r="G87" s="299"/>
      <c r="H87" s="299"/>
      <c r="I87" s="299"/>
      <c r="J87" s="299"/>
      <c r="K87" s="299"/>
      <c r="L87" s="299"/>
      <c r="M87" s="299"/>
      <c r="N87" s="299"/>
      <c r="O87" s="300"/>
      <c r="P87" s="97"/>
      <c r="Q87" s="35"/>
      <c r="R87" s="35"/>
      <c r="S87" s="98"/>
      <c r="T87" s="98"/>
      <c r="U87" s="98"/>
      <c r="V87" s="98"/>
      <c r="W87" s="98"/>
      <c r="X87" s="98"/>
      <c r="Y87" s="98"/>
      <c r="Z87" s="98"/>
      <c r="AA87" s="98"/>
      <c r="AB87" s="98"/>
      <c r="AC87" s="98"/>
      <c r="AD87" s="98"/>
      <c r="AE87" s="98"/>
      <c r="AF87" s="98"/>
      <c r="AG87" s="98"/>
      <c r="AH87" s="98"/>
      <c r="AI87" s="98"/>
    </row>
    <row r="88" spans="1:35" ht="15.6" customHeight="1" x14ac:dyDescent="0.2">
      <c r="A88" s="24"/>
      <c r="B88" s="301"/>
      <c r="C88" s="302"/>
      <c r="D88" s="302"/>
      <c r="E88" s="302"/>
      <c r="F88" s="302"/>
      <c r="G88" s="302"/>
      <c r="H88" s="302"/>
      <c r="I88" s="302"/>
      <c r="J88" s="302"/>
      <c r="K88" s="302"/>
      <c r="L88" s="302"/>
      <c r="M88" s="302"/>
      <c r="N88" s="302"/>
      <c r="O88" s="303"/>
      <c r="P88" s="97"/>
      <c r="Q88" s="98"/>
      <c r="R88" s="98"/>
      <c r="S88" s="35"/>
      <c r="T88" s="35"/>
      <c r="U88" s="35"/>
      <c r="V88" s="35"/>
      <c r="W88" s="35"/>
      <c r="X88" s="35"/>
      <c r="Y88" s="35"/>
      <c r="Z88" s="35"/>
      <c r="AA88" s="35"/>
      <c r="AB88" s="35"/>
      <c r="AC88" s="35"/>
      <c r="AD88" s="35"/>
      <c r="AE88" s="35"/>
      <c r="AF88" s="35"/>
      <c r="AG88" s="35"/>
      <c r="AH88" s="35"/>
      <c r="AI88" s="35"/>
    </row>
    <row r="89" spans="1:35" ht="16.149999999999999" customHeight="1" x14ac:dyDescent="0.2">
      <c r="A89" s="24"/>
      <c r="B89" s="301"/>
      <c r="C89" s="302"/>
      <c r="D89" s="302"/>
      <c r="E89" s="302"/>
      <c r="F89" s="302"/>
      <c r="G89" s="302"/>
      <c r="H89" s="302"/>
      <c r="I89" s="302"/>
      <c r="J89" s="302"/>
      <c r="K89" s="302"/>
      <c r="L89" s="302"/>
      <c r="M89" s="302"/>
      <c r="N89" s="302"/>
      <c r="O89" s="303"/>
      <c r="P89" s="97"/>
      <c r="Q89" s="98"/>
      <c r="R89" s="98"/>
      <c r="S89" s="35"/>
      <c r="T89" s="35"/>
      <c r="U89" s="35"/>
      <c r="V89" s="35"/>
      <c r="W89" s="35"/>
      <c r="X89" s="35"/>
      <c r="Y89" s="35"/>
      <c r="Z89" s="35"/>
      <c r="AA89" s="35"/>
      <c r="AB89" s="35"/>
      <c r="AC89" s="35"/>
      <c r="AD89" s="35"/>
      <c r="AE89" s="35"/>
      <c r="AF89" s="35"/>
      <c r="AG89" s="35"/>
      <c r="AH89" s="35"/>
      <c r="AI89" s="35"/>
    </row>
    <row r="90" spans="1:35" ht="7.9" customHeight="1" x14ac:dyDescent="0.2">
      <c r="A90" s="24"/>
      <c r="B90" s="301"/>
      <c r="C90" s="302"/>
      <c r="D90" s="302"/>
      <c r="E90" s="302"/>
      <c r="F90" s="302"/>
      <c r="G90" s="302"/>
      <c r="H90" s="302"/>
      <c r="I90" s="302"/>
      <c r="J90" s="302"/>
      <c r="K90" s="302"/>
      <c r="L90" s="302"/>
      <c r="M90" s="302"/>
      <c r="N90" s="302"/>
      <c r="O90" s="303"/>
      <c r="P90" s="97"/>
      <c r="Q90" s="98"/>
      <c r="R90" s="98"/>
      <c r="S90" s="35"/>
      <c r="T90" s="35"/>
      <c r="U90" s="35"/>
      <c r="V90" s="35"/>
      <c r="W90" s="35"/>
      <c r="X90" s="35"/>
      <c r="Y90" s="35"/>
      <c r="Z90" s="35"/>
      <c r="AA90" s="35"/>
      <c r="AB90" s="35"/>
      <c r="AC90" s="35"/>
      <c r="AD90" s="35"/>
      <c r="AE90" s="35"/>
      <c r="AF90" s="35"/>
      <c r="AG90" s="35"/>
      <c r="AH90" s="35"/>
      <c r="AI90" s="35"/>
    </row>
    <row r="91" spans="1:35" ht="16.149999999999999" customHeight="1" x14ac:dyDescent="0.2">
      <c r="A91" s="24"/>
      <c r="B91" s="301"/>
      <c r="C91" s="302"/>
      <c r="D91" s="302"/>
      <c r="E91" s="302"/>
      <c r="F91" s="302"/>
      <c r="G91" s="302"/>
      <c r="H91" s="302"/>
      <c r="I91" s="302"/>
      <c r="J91" s="302"/>
      <c r="K91" s="302"/>
      <c r="L91" s="302"/>
      <c r="M91" s="302"/>
      <c r="N91" s="302"/>
      <c r="O91" s="303"/>
      <c r="P91" s="97"/>
      <c r="Q91" s="98"/>
      <c r="R91" s="98"/>
      <c r="S91" s="35"/>
      <c r="T91" s="35"/>
      <c r="U91" s="35"/>
      <c r="V91" s="35"/>
      <c r="W91" s="35"/>
      <c r="X91" s="35"/>
      <c r="Y91" s="35"/>
      <c r="Z91" s="35"/>
      <c r="AA91" s="35"/>
      <c r="AB91" s="35"/>
      <c r="AC91" s="35"/>
      <c r="AD91" s="35"/>
      <c r="AE91" s="35"/>
      <c r="AF91" s="35"/>
      <c r="AG91" s="35"/>
      <c r="AH91" s="35"/>
      <c r="AI91" s="35"/>
    </row>
    <row r="92" spans="1:35" ht="12.6" customHeight="1" x14ac:dyDescent="0.2">
      <c r="A92" s="24"/>
      <c r="B92" s="301"/>
      <c r="C92" s="302"/>
      <c r="D92" s="302"/>
      <c r="E92" s="302"/>
      <c r="F92" s="302"/>
      <c r="G92" s="302"/>
      <c r="H92" s="302"/>
      <c r="I92" s="302"/>
      <c r="J92" s="302"/>
      <c r="K92" s="302"/>
      <c r="L92" s="302"/>
      <c r="M92" s="302"/>
      <c r="N92" s="302"/>
      <c r="O92" s="303"/>
      <c r="P92" s="97"/>
      <c r="Q92" s="98"/>
      <c r="R92" s="98"/>
      <c r="S92" s="35"/>
      <c r="T92" s="35"/>
      <c r="U92" s="35"/>
      <c r="V92" s="35"/>
      <c r="W92" s="35"/>
      <c r="X92" s="35"/>
      <c r="Y92" s="35"/>
      <c r="Z92" s="35"/>
      <c r="AA92" s="35"/>
      <c r="AB92" s="35"/>
      <c r="AC92" s="35"/>
      <c r="AD92" s="35"/>
      <c r="AE92" s="35"/>
      <c r="AF92" s="35"/>
      <c r="AG92" s="35"/>
      <c r="AH92" s="35"/>
      <c r="AI92" s="35"/>
    </row>
    <row r="93" spans="1:35" ht="6.6" customHeight="1" x14ac:dyDescent="0.2">
      <c r="A93" s="24"/>
      <c r="B93" s="301"/>
      <c r="C93" s="302"/>
      <c r="D93" s="302"/>
      <c r="E93" s="302"/>
      <c r="F93" s="302"/>
      <c r="G93" s="302"/>
      <c r="H93" s="302"/>
      <c r="I93" s="302"/>
      <c r="J93" s="302"/>
      <c r="K93" s="302"/>
      <c r="L93" s="302"/>
      <c r="M93" s="302"/>
      <c r="N93" s="302"/>
      <c r="O93" s="303"/>
      <c r="P93" s="97"/>
      <c r="Q93" s="98"/>
      <c r="R93" s="98"/>
      <c r="S93" s="35"/>
      <c r="T93" s="35"/>
      <c r="U93" s="35"/>
      <c r="V93" s="35"/>
      <c r="W93" s="35"/>
      <c r="X93" s="35"/>
      <c r="Y93" s="35"/>
      <c r="Z93" s="35"/>
      <c r="AA93" s="35"/>
      <c r="AB93" s="35"/>
      <c r="AC93" s="35"/>
      <c r="AD93" s="35"/>
      <c r="AE93" s="35"/>
      <c r="AF93" s="35"/>
      <c r="AG93" s="35"/>
      <c r="AH93" s="35"/>
      <c r="AI93" s="35"/>
    </row>
    <row r="94" spans="1:35" ht="17.45" customHeight="1" x14ac:dyDescent="0.2">
      <c r="A94" s="24"/>
      <c r="B94" s="304"/>
      <c r="C94" s="305"/>
      <c r="D94" s="305"/>
      <c r="E94" s="305"/>
      <c r="F94" s="305"/>
      <c r="G94" s="305"/>
      <c r="H94" s="305"/>
      <c r="I94" s="305"/>
      <c r="J94" s="305"/>
      <c r="K94" s="305"/>
      <c r="L94" s="305"/>
      <c r="M94" s="305"/>
      <c r="N94" s="305"/>
      <c r="O94" s="306"/>
      <c r="P94" s="97"/>
      <c r="Q94" s="98"/>
      <c r="R94" s="98"/>
      <c r="S94" s="35"/>
      <c r="T94" s="35"/>
      <c r="U94" s="35"/>
      <c r="V94" s="35"/>
      <c r="W94" s="35"/>
      <c r="X94" s="35"/>
      <c r="Y94" s="35"/>
      <c r="Z94" s="35"/>
      <c r="AA94" s="35"/>
      <c r="AB94" s="35"/>
      <c r="AC94" s="35"/>
      <c r="AD94" s="35"/>
      <c r="AE94" s="35"/>
      <c r="AF94" s="35"/>
      <c r="AG94" s="35"/>
      <c r="AH94" s="35"/>
      <c r="AI94" s="35"/>
    </row>
    <row r="95" spans="1:35" ht="11.45" customHeight="1" x14ac:dyDescent="0.2">
      <c r="P95" s="2"/>
      <c r="Q95" s="35"/>
      <c r="R95" s="35"/>
      <c r="S95" s="35"/>
      <c r="T95" s="35"/>
      <c r="U95" s="35"/>
      <c r="V95" s="35"/>
      <c r="W95" s="35"/>
      <c r="X95" s="35"/>
      <c r="Y95" s="35"/>
      <c r="Z95" s="35"/>
      <c r="AA95" s="35"/>
      <c r="AB95" s="35"/>
      <c r="AC95" s="35"/>
      <c r="AD95" s="35"/>
      <c r="AE95" s="35"/>
      <c r="AF95" s="35"/>
      <c r="AG95" s="35"/>
      <c r="AH95" s="35"/>
      <c r="AI95" s="35"/>
    </row>
    <row r="96" spans="1:35" ht="15" customHeight="1" x14ac:dyDescent="0.2">
      <c r="B96" s="82" t="s">
        <v>180</v>
      </c>
      <c r="C96" s="2"/>
      <c r="D96" s="2"/>
      <c r="E96" s="2"/>
      <c r="F96" s="2"/>
      <c r="H96" s="82" t="s">
        <v>181</v>
      </c>
      <c r="I96" s="2"/>
      <c r="J96" s="2"/>
      <c r="K96" s="2"/>
      <c r="L96" s="2"/>
      <c r="M96" s="2"/>
      <c r="N96" s="2"/>
      <c r="O96" s="2"/>
      <c r="P96" s="2"/>
      <c r="Q96" s="35"/>
      <c r="R96" s="35"/>
      <c r="S96" s="35"/>
      <c r="T96" s="35"/>
      <c r="U96" s="35"/>
      <c r="V96" s="35"/>
      <c r="W96" s="35"/>
      <c r="X96" s="35"/>
      <c r="Y96" s="35"/>
      <c r="Z96" s="35"/>
      <c r="AA96" s="35"/>
      <c r="AB96" s="35"/>
      <c r="AC96" s="35"/>
      <c r="AD96" s="35"/>
      <c r="AE96" s="35"/>
      <c r="AF96" s="35"/>
      <c r="AG96" s="35"/>
      <c r="AH96" s="35"/>
      <c r="AI96" s="35"/>
    </row>
    <row r="97" spans="2:35" ht="15" customHeight="1" x14ac:dyDescent="0.2">
      <c r="B97" s="126"/>
      <c r="C97" s="126"/>
      <c r="D97" s="126"/>
      <c r="E97" s="128"/>
      <c r="F97" s="2"/>
      <c r="G97" s="2"/>
      <c r="H97" s="124"/>
      <c r="I97" s="104"/>
      <c r="J97" s="104"/>
      <c r="K97" s="104"/>
      <c r="L97" s="104"/>
      <c r="M97" s="104"/>
      <c r="N97" s="2"/>
      <c r="O97" s="2"/>
      <c r="P97" s="2"/>
      <c r="Q97" s="35"/>
      <c r="R97" s="35"/>
      <c r="S97" s="35"/>
      <c r="T97" s="35"/>
      <c r="U97" s="35"/>
      <c r="V97" s="35"/>
      <c r="W97" s="35"/>
      <c r="X97" s="35"/>
      <c r="Y97" s="35"/>
      <c r="Z97" s="35"/>
      <c r="AA97" s="35"/>
      <c r="AB97" s="35"/>
      <c r="AC97" s="35"/>
      <c r="AD97" s="35"/>
      <c r="AE97" s="35"/>
      <c r="AF97" s="35"/>
      <c r="AG97" s="35"/>
      <c r="AH97" s="35"/>
      <c r="AI97" s="35"/>
    </row>
    <row r="98" spans="2:35" ht="3.6" customHeight="1" x14ac:dyDescent="0.2">
      <c r="B98" s="125"/>
      <c r="C98" s="125"/>
      <c r="D98" s="125"/>
      <c r="E98" s="125"/>
      <c r="F98" s="2"/>
      <c r="G98" s="2"/>
      <c r="H98" s="125"/>
      <c r="I98" s="125"/>
      <c r="J98" s="125"/>
      <c r="K98" s="125"/>
      <c r="L98" s="123"/>
      <c r="M98" s="123"/>
      <c r="N98" s="2"/>
      <c r="O98" s="2"/>
      <c r="P98" s="2"/>
      <c r="Q98" s="35"/>
      <c r="R98" s="35"/>
      <c r="S98" s="35"/>
      <c r="T98" s="35"/>
      <c r="U98" s="35"/>
      <c r="V98" s="35"/>
      <c r="W98" s="35"/>
      <c r="X98" s="35"/>
      <c r="Y98" s="35"/>
      <c r="Z98" s="35"/>
      <c r="AA98" s="35"/>
      <c r="AB98" s="35"/>
      <c r="AC98" s="35"/>
      <c r="AD98" s="35"/>
      <c r="AE98" s="35"/>
      <c r="AF98" s="35"/>
      <c r="AG98" s="35"/>
      <c r="AH98" s="35"/>
      <c r="AI98" s="35"/>
    </row>
    <row r="99" spans="2:35" ht="12.6" customHeight="1" x14ac:dyDescent="0.2">
      <c r="B99" s="78" t="s">
        <v>152</v>
      </c>
      <c r="C99" s="2"/>
      <c r="D99" s="2"/>
      <c r="E99" s="102" t="s">
        <v>99</v>
      </c>
      <c r="F99" s="2"/>
      <c r="G99" s="121"/>
      <c r="H99" s="78" t="s">
        <v>151</v>
      </c>
      <c r="I99" s="2"/>
      <c r="J99" s="2"/>
      <c r="K99" s="2"/>
      <c r="L99" s="2"/>
      <c r="M99" s="2"/>
      <c r="N99" s="2"/>
      <c r="O99" s="2"/>
      <c r="P99" s="2"/>
      <c r="Q99" s="35"/>
      <c r="R99" s="35"/>
      <c r="S99" s="35"/>
      <c r="T99" s="35"/>
      <c r="U99" s="35"/>
      <c r="V99" s="35"/>
      <c r="W99" s="35"/>
      <c r="X99" s="35"/>
      <c r="Y99" s="35"/>
      <c r="Z99" s="35"/>
      <c r="AA99" s="35"/>
      <c r="AB99" s="35"/>
      <c r="AC99" s="35"/>
      <c r="AD99" s="35"/>
      <c r="AE99" s="35"/>
      <c r="AF99" s="35"/>
      <c r="AG99" s="35"/>
      <c r="AH99" s="35"/>
      <c r="AI99" s="35"/>
    </row>
    <row r="100" spans="2:35" ht="18" customHeight="1" x14ac:dyDescent="0.2">
      <c r="B100" s="78"/>
      <c r="C100" s="2"/>
      <c r="D100" s="2"/>
      <c r="E100" s="2"/>
      <c r="F100" s="2"/>
      <c r="G100" s="78"/>
      <c r="H100" s="2"/>
      <c r="I100" s="2"/>
      <c r="J100" s="2"/>
      <c r="K100" s="2"/>
      <c r="L100" s="2"/>
      <c r="M100" s="2"/>
      <c r="N100" s="2"/>
      <c r="O100" s="2"/>
      <c r="P100" s="2"/>
      <c r="Q100" s="35"/>
      <c r="R100" s="35"/>
      <c r="S100" s="35"/>
      <c r="T100" s="35"/>
      <c r="U100" s="35"/>
      <c r="V100" s="35"/>
      <c r="W100" s="35"/>
      <c r="X100" s="35"/>
      <c r="Y100" s="35"/>
      <c r="Z100" s="35"/>
      <c r="AA100" s="35"/>
      <c r="AB100" s="35"/>
      <c r="AC100" s="35"/>
      <c r="AD100" s="35"/>
      <c r="AE100" s="35"/>
      <c r="AF100" s="35"/>
      <c r="AG100" s="35"/>
      <c r="AH100" s="35"/>
      <c r="AI100" s="35"/>
    </row>
    <row r="101" spans="2:35" ht="15.6" customHeight="1" x14ac:dyDescent="0.2">
      <c r="B101" s="15" t="s">
        <v>183</v>
      </c>
      <c r="C101" s="2"/>
      <c r="D101" s="2"/>
      <c r="E101" s="2"/>
      <c r="F101" s="2"/>
      <c r="G101" s="2"/>
      <c r="H101" s="15" t="s">
        <v>182</v>
      </c>
      <c r="I101" s="2"/>
      <c r="J101" s="2"/>
      <c r="P101" s="2"/>
      <c r="Q101" s="35"/>
      <c r="R101" s="35"/>
      <c r="S101" s="35"/>
      <c r="T101" s="35"/>
      <c r="U101" s="35"/>
      <c r="V101" s="35"/>
      <c r="W101" s="35"/>
      <c r="X101" s="35"/>
      <c r="Y101" s="35"/>
      <c r="Z101" s="35"/>
      <c r="AA101" s="35"/>
      <c r="AB101" s="35"/>
      <c r="AC101" s="35"/>
      <c r="AD101" s="35"/>
      <c r="AE101" s="35"/>
      <c r="AF101" s="35"/>
      <c r="AG101" s="35"/>
      <c r="AH101" s="35"/>
      <c r="AI101" s="35"/>
    </row>
    <row r="102" spans="2:35" ht="15.6" customHeight="1" x14ac:dyDescent="0.2">
      <c r="B102" s="129"/>
      <c r="C102" s="129"/>
      <c r="D102" s="129"/>
      <c r="E102" s="130"/>
      <c r="F102" s="9"/>
      <c r="G102" s="9"/>
      <c r="H102" s="131"/>
      <c r="I102" s="131"/>
      <c r="J102" s="131"/>
      <c r="K102" s="122"/>
      <c r="L102" s="122"/>
      <c r="M102" s="122"/>
      <c r="P102" s="2"/>
      <c r="Q102" s="35"/>
      <c r="R102" s="35"/>
      <c r="S102" s="35"/>
      <c r="T102" s="35"/>
      <c r="U102" s="35"/>
      <c r="V102" s="35"/>
      <c r="W102" s="35"/>
      <c r="X102" s="35"/>
      <c r="Y102" s="35"/>
      <c r="Z102" s="35"/>
      <c r="AA102" s="35"/>
      <c r="AB102" s="35"/>
      <c r="AC102" s="35"/>
      <c r="AD102" s="35"/>
      <c r="AE102" s="35"/>
      <c r="AF102" s="35"/>
      <c r="AG102" s="35"/>
      <c r="AH102" s="35"/>
      <c r="AI102" s="35"/>
    </row>
    <row r="103" spans="2:35" ht="15.6" customHeight="1" x14ac:dyDescent="0.2">
      <c r="B103" s="102" t="s">
        <v>152</v>
      </c>
      <c r="C103" s="2"/>
      <c r="D103" s="2"/>
      <c r="E103" s="84" t="s">
        <v>99</v>
      </c>
      <c r="F103" s="2"/>
      <c r="G103" s="11"/>
      <c r="H103" s="102" t="s">
        <v>152</v>
      </c>
      <c r="I103" s="11"/>
      <c r="M103" s="90" t="s">
        <v>99</v>
      </c>
      <c r="P103" s="2"/>
      <c r="Q103" s="35"/>
      <c r="R103" s="35"/>
      <c r="S103" s="35"/>
      <c r="T103" s="35"/>
      <c r="U103" s="35"/>
      <c r="V103" s="35"/>
      <c r="W103" s="35"/>
      <c r="X103" s="35"/>
      <c r="Y103" s="35"/>
      <c r="Z103" s="35"/>
      <c r="AA103" s="35"/>
      <c r="AB103" s="35"/>
      <c r="AC103" s="35"/>
      <c r="AD103" s="35"/>
      <c r="AE103" s="35"/>
      <c r="AF103" s="35"/>
      <c r="AG103" s="35"/>
      <c r="AH103" s="35"/>
      <c r="AI103" s="35"/>
    </row>
    <row r="104" spans="2:35" ht="12.6" customHeight="1" x14ac:dyDescent="0.2">
      <c r="B104" s="1"/>
      <c r="C104" s="18"/>
      <c r="D104" s="18"/>
      <c r="E104" s="17"/>
      <c r="F104" s="17"/>
      <c r="G104" s="17"/>
      <c r="H104" s="17"/>
      <c r="I104" s="17"/>
      <c r="J104" s="17"/>
      <c r="K104" s="17"/>
      <c r="L104" s="17"/>
      <c r="M104" s="17"/>
      <c r="N104" s="17"/>
      <c r="O104" s="17"/>
      <c r="P104" s="16"/>
      <c r="Q104" s="35"/>
      <c r="R104" s="35"/>
      <c r="S104" s="35"/>
      <c r="T104" s="35"/>
      <c r="U104" s="35"/>
      <c r="V104" s="35"/>
      <c r="W104" s="35"/>
      <c r="X104" s="35"/>
      <c r="Y104" s="35"/>
      <c r="Z104" s="35"/>
      <c r="AA104" s="35"/>
      <c r="AB104" s="35"/>
      <c r="AC104" s="35"/>
      <c r="AD104" s="35"/>
      <c r="AE104" s="35"/>
      <c r="AF104" s="35"/>
      <c r="AG104" s="35"/>
      <c r="AH104" s="35"/>
      <c r="AI104" s="35"/>
    </row>
    <row r="105" spans="2:35" ht="12.6" customHeight="1" x14ac:dyDescent="0.2">
      <c r="B105" s="293" t="s">
        <v>309</v>
      </c>
      <c r="C105" s="294"/>
      <c r="D105" s="294"/>
      <c r="E105" s="294"/>
      <c r="F105" s="294"/>
      <c r="G105" s="294"/>
      <c r="H105" s="294"/>
      <c r="I105" s="294"/>
      <c r="J105" s="294"/>
      <c r="K105" s="294"/>
      <c r="L105" s="294"/>
      <c r="M105" s="294"/>
      <c r="N105" s="294"/>
      <c r="O105" s="294"/>
      <c r="P105" s="11"/>
      <c r="Q105" s="35"/>
      <c r="R105" s="35"/>
      <c r="S105" s="35"/>
      <c r="T105" s="35"/>
      <c r="U105" s="35"/>
      <c r="V105" s="35"/>
      <c r="W105" s="35"/>
      <c r="X105" s="35"/>
      <c r="Y105" s="35"/>
      <c r="Z105" s="35"/>
      <c r="AA105" s="35"/>
      <c r="AB105" s="35"/>
      <c r="AC105" s="35"/>
      <c r="AD105" s="35"/>
      <c r="AE105" s="35"/>
      <c r="AF105" s="35"/>
      <c r="AG105" s="35"/>
      <c r="AH105" s="35"/>
      <c r="AI105" s="35"/>
    </row>
    <row r="106" spans="2:35" ht="12.6" hidden="1" customHeight="1" x14ac:dyDescent="0.2">
      <c r="B106" s="1"/>
      <c r="C106" s="1"/>
      <c r="D106" s="2"/>
      <c r="E106" s="2"/>
      <c r="F106" s="2"/>
      <c r="G106" s="1"/>
      <c r="H106" s="19"/>
      <c r="I106" s="2"/>
      <c r="J106" s="2"/>
      <c r="K106" s="2"/>
      <c r="L106" s="2"/>
      <c r="M106" s="2"/>
      <c r="N106" s="2"/>
      <c r="O106" s="11"/>
      <c r="P106" s="11"/>
      <c r="Q106" s="35"/>
      <c r="R106" s="35"/>
      <c r="S106" s="35"/>
      <c r="T106" s="35"/>
      <c r="U106" s="35"/>
      <c r="V106" s="35"/>
      <c r="W106" s="35"/>
      <c r="X106" s="35"/>
      <c r="Y106" s="35"/>
      <c r="Z106" s="35"/>
      <c r="AA106" s="35"/>
      <c r="AB106" s="35"/>
      <c r="AC106" s="35"/>
      <c r="AD106" s="35"/>
      <c r="AE106" s="35"/>
      <c r="AF106" s="35"/>
      <c r="AG106" s="35"/>
      <c r="AH106" s="35"/>
      <c r="AI106" s="35"/>
    </row>
    <row r="107" spans="2:35" ht="12.6" hidden="1" customHeight="1" x14ac:dyDescent="0.2">
      <c r="B107" s="121" t="s">
        <v>0</v>
      </c>
      <c r="C107" s="1"/>
      <c r="D107" s="102" t="s">
        <v>93</v>
      </c>
      <c r="E107" s="102" t="s">
        <v>273</v>
      </c>
      <c r="F107" s="2"/>
      <c r="G107" s="1"/>
      <c r="H107" s="19"/>
      <c r="I107" s="2"/>
      <c r="J107" s="2"/>
      <c r="K107" s="2"/>
      <c r="L107" s="2"/>
      <c r="M107" s="2"/>
      <c r="N107" s="2"/>
      <c r="O107" s="11"/>
      <c r="P107" s="17"/>
      <c r="Q107" s="35"/>
      <c r="R107" s="35"/>
      <c r="S107" s="35"/>
      <c r="T107" s="35"/>
      <c r="U107" s="35"/>
      <c r="V107" s="35"/>
      <c r="W107" s="35"/>
      <c r="X107" s="35"/>
      <c r="Y107" s="35"/>
      <c r="Z107" s="35"/>
      <c r="AA107" s="35"/>
      <c r="AB107" s="35"/>
      <c r="AC107" s="35"/>
      <c r="AD107" s="35"/>
      <c r="AE107" s="35"/>
      <c r="AF107" s="35"/>
      <c r="AG107" s="35"/>
      <c r="AH107" s="35"/>
      <c r="AI107" s="35"/>
    </row>
    <row r="108" spans="2:35" ht="12.6" hidden="1" customHeight="1" x14ac:dyDescent="0.2">
      <c r="B108" s="1">
        <f>B35</f>
        <v>0</v>
      </c>
      <c r="C108" s="1"/>
      <c r="D108" s="154" t="str">
        <f>IFERROR(VLOOKUP(B108,'KS Table 1'!$A$2:$U$52,21,FALSE),"")</f>
        <v/>
      </c>
      <c r="E108" s="155" t="str">
        <f>IFERROR((D108*G35)/100,"")</f>
        <v/>
      </c>
      <c r="F108" s="1"/>
      <c r="G108" s="1"/>
      <c r="H108" s="1"/>
      <c r="I108" s="1"/>
      <c r="J108" s="1"/>
      <c r="K108" s="1"/>
      <c r="L108" s="1"/>
      <c r="M108" s="1"/>
      <c r="N108" s="1"/>
      <c r="O108" s="1"/>
      <c r="P108" s="11"/>
      <c r="Q108" s="35"/>
      <c r="R108" s="35"/>
      <c r="S108" s="35"/>
      <c r="T108" s="35"/>
      <c r="U108" s="35"/>
      <c r="V108" s="35"/>
      <c r="W108" s="35"/>
      <c r="X108" s="35"/>
      <c r="Y108" s="35"/>
      <c r="Z108" s="35"/>
      <c r="AA108" s="35"/>
      <c r="AB108" s="35"/>
      <c r="AC108" s="35"/>
      <c r="AD108" s="35"/>
      <c r="AE108" s="35"/>
      <c r="AF108" s="35"/>
      <c r="AG108" s="35"/>
      <c r="AH108" s="35"/>
      <c r="AI108" s="35"/>
    </row>
    <row r="109" spans="2:35" ht="12.6" hidden="1" customHeight="1" x14ac:dyDescent="0.2">
      <c r="B109" s="1">
        <f t="shared" ref="B109:B124" si="7">B36</f>
        <v>0</v>
      </c>
      <c r="D109" s="154" t="str">
        <f>IFERROR(VLOOKUP(B109,'KS Table 1'!$A$2:$U$52,21,FALSE),"")</f>
        <v/>
      </c>
      <c r="E109" s="155" t="str">
        <f t="shared" ref="E109:E124" si="8">IFERROR((D109*G36)/100,"")</f>
        <v/>
      </c>
      <c r="P109" s="11"/>
      <c r="Q109" s="35"/>
      <c r="R109" s="35"/>
      <c r="S109" s="35"/>
      <c r="T109" s="35"/>
      <c r="U109" s="35"/>
      <c r="V109" s="35"/>
      <c r="W109" s="35"/>
      <c r="X109" s="35"/>
      <c r="Y109" s="35"/>
      <c r="Z109" s="35"/>
      <c r="AA109" s="35"/>
      <c r="AB109" s="35"/>
      <c r="AC109" s="35"/>
      <c r="AD109" s="35"/>
      <c r="AE109" s="35"/>
      <c r="AF109" s="35"/>
      <c r="AG109" s="35"/>
      <c r="AH109" s="35"/>
      <c r="AI109" s="35"/>
    </row>
    <row r="110" spans="2:35" ht="12.6" hidden="1" customHeight="1" x14ac:dyDescent="0.2">
      <c r="B110" s="1">
        <f t="shared" si="7"/>
        <v>0</v>
      </c>
      <c r="C110" s="150"/>
      <c r="D110" s="154" t="str">
        <f>IFERROR(VLOOKUP(B110,'KS Table 1'!$A$2:$U$52,21,FALSE),"")</f>
        <v/>
      </c>
      <c r="E110" s="155" t="str">
        <f t="shared" si="8"/>
        <v/>
      </c>
      <c r="F110" s="150"/>
      <c r="G110" s="150"/>
      <c r="H110" s="150"/>
      <c r="I110" s="150"/>
      <c r="J110" s="150"/>
      <c r="K110" s="150"/>
      <c r="L110" s="150"/>
      <c r="M110" s="150"/>
      <c r="N110" s="150"/>
      <c r="O110" s="150"/>
      <c r="P110" s="11"/>
      <c r="Q110" s="35"/>
      <c r="R110" s="35"/>
    </row>
    <row r="111" spans="2:35" ht="12.6" hidden="1" customHeight="1" x14ac:dyDescent="0.2">
      <c r="B111" s="1">
        <f t="shared" si="7"/>
        <v>0</v>
      </c>
      <c r="D111" s="154" t="str">
        <f>IFERROR(VLOOKUP(B111,'KS Table 1'!$A$2:$U$52,21,FALSE),"")</f>
        <v/>
      </c>
      <c r="E111" s="155" t="str">
        <f t="shared" si="8"/>
        <v/>
      </c>
      <c r="P111" s="1"/>
    </row>
    <row r="112" spans="2:35" ht="12.6" hidden="1" customHeight="1" x14ac:dyDescent="0.2">
      <c r="B112" s="1">
        <f t="shared" si="7"/>
        <v>0</v>
      </c>
      <c r="D112" s="154" t="str">
        <f>IFERROR(VLOOKUP(B112,'KS Table 1'!$A$2:$U$52,21,FALSE),"")</f>
        <v/>
      </c>
      <c r="E112" s="155" t="str">
        <f t="shared" si="8"/>
        <v/>
      </c>
    </row>
    <row r="113" spans="2:5" ht="12.6" hidden="1" customHeight="1" x14ac:dyDescent="0.2">
      <c r="B113" s="1">
        <f t="shared" si="7"/>
        <v>0</v>
      </c>
      <c r="D113" s="154" t="str">
        <f>IFERROR(VLOOKUP(B113,'KS Table 1'!$A$2:$U$52,21,FALSE),"")</f>
        <v/>
      </c>
      <c r="E113" s="155" t="str">
        <f t="shared" si="8"/>
        <v/>
      </c>
    </row>
    <row r="114" spans="2:5" ht="12.6" hidden="1" customHeight="1" x14ac:dyDescent="0.2">
      <c r="B114" s="1">
        <f t="shared" si="7"/>
        <v>0</v>
      </c>
      <c r="D114" s="154" t="str">
        <f>IFERROR(VLOOKUP(B114,'KS Table 1'!$A$2:$U$52,21,FALSE),"")</f>
        <v/>
      </c>
      <c r="E114" s="155" t="str">
        <f t="shared" si="8"/>
        <v/>
      </c>
    </row>
    <row r="115" spans="2:5" ht="12.6" hidden="1" customHeight="1" x14ac:dyDescent="0.2">
      <c r="B115" s="1">
        <f t="shared" si="7"/>
        <v>0</v>
      </c>
      <c r="D115" s="154" t="str">
        <f>IFERROR(VLOOKUP(B115,'KS Table 1'!$A$2:$U$52,21,FALSE),"")</f>
        <v/>
      </c>
      <c r="E115" s="155" t="str">
        <f t="shared" si="8"/>
        <v/>
      </c>
    </row>
    <row r="116" spans="2:5" ht="12.6" hidden="1" customHeight="1" x14ac:dyDescent="0.2">
      <c r="B116" s="1">
        <f t="shared" si="7"/>
        <v>0</v>
      </c>
      <c r="D116" s="154" t="str">
        <f>IFERROR(VLOOKUP(B116,'KS Table 1'!$A$2:$U$52,21,FALSE),"")</f>
        <v/>
      </c>
      <c r="E116" s="155" t="str">
        <f t="shared" si="8"/>
        <v/>
      </c>
    </row>
    <row r="117" spans="2:5" ht="12.6" hidden="1" customHeight="1" x14ac:dyDescent="0.2">
      <c r="B117" s="1">
        <f t="shared" si="7"/>
        <v>0</v>
      </c>
      <c r="D117" s="154" t="str">
        <f>IFERROR(VLOOKUP(B117,'KS Table 1'!$A$2:$U$52,21,FALSE),"")</f>
        <v/>
      </c>
      <c r="E117" s="155" t="str">
        <f t="shared" si="8"/>
        <v/>
      </c>
    </row>
    <row r="118" spans="2:5" ht="12.6" hidden="1" customHeight="1" x14ac:dyDescent="0.2">
      <c r="B118" s="1">
        <f t="shared" si="7"/>
        <v>0</v>
      </c>
      <c r="D118" s="154" t="str">
        <f>IFERROR(VLOOKUP(B118,'KS Table 1'!$A$2:$U$52,21,FALSE),"")</f>
        <v/>
      </c>
      <c r="E118" s="155" t="str">
        <f t="shared" si="8"/>
        <v/>
      </c>
    </row>
    <row r="119" spans="2:5" ht="12.6" hidden="1" customHeight="1" x14ac:dyDescent="0.2">
      <c r="B119" s="1">
        <f t="shared" si="7"/>
        <v>0</v>
      </c>
      <c r="D119" s="154" t="str">
        <f>IFERROR(VLOOKUP(B119,'KS Table 1'!$A$2:$U$52,21,FALSE),"")</f>
        <v/>
      </c>
      <c r="E119" s="155" t="str">
        <f t="shared" si="8"/>
        <v/>
      </c>
    </row>
    <row r="120" spans="2:5" ht="12.6" hidden="1" customHeight="1" x14ac:dyDescent="0.2">
      <c r="B120" s="1">
        <f t="shared" si="7"/>
        <v>0</v>
      </c>
      <c r="D120" s="154" t="str">
        <f>IFERROR(VLOOKUP(B120,'KS Table 1'!$A$2:$U$52,21,FALSE),"")</f>
        <v/>
      </c>
      <c r="E120" s="155" t="str">
        <f t="shared" si="8"/>
        <v/>
      </c>
    </row>
    <row r="121" spans="2:5" ht="12.6" hidden="1" customHeight="1" x14ac:dyDescent="0.2">
      <c r="B121" s="1">
        <f t="shared" si="7"/>
        <v>0</v>
      </c>
      <c r="D121" s="154" t="str">
        <f>IFERROR(VLOOKUP(B121,'KS Table 1'!$A$2:$U$52,21,FALSE),"")</f>
        <v/>
      </c>
      <c r="E121" s="155" t="str">
        <f t="shared" si="8"/>
        <v/>
      </c>
    </row>
    <row r="122" spans="2:5" hidden="1" x14ac:dyDescent="0.2">
      <c r="B122" s="1">
        <f t="shared" si="7"/>
        <v>0</v>
      </c>
      <c r="D122" s="154" t="str">
        <f>IFERROR(VLOOKUP(B122,'KS Table 1'!$A$2:$U$52,21,FALSE),"")</f>
        <v/>
      </c>
      <c r="E122" s="155" t="str">
        <f t="shared" si="8"/>
        <v/>
      </c>
    </row>
    <row r="123" spans="2:5" hidden="1" x14ac:dyDescent="0.2">
      <c r="B123" s="1">
        <f t="shared" si="7"/>
        <v>0</v>
      </c>
      <c r="D123" s="154" t="str">
        <f>IFERROR(VLOOKUP(B123,'KS Table 1'!$A$2:$U$52,21,FALSE),"")</f>
        <v/>
      </c>
      <c r="E123" s="155" t="str">
        <f t="shared" si="8"/>
        <v/>
      </c>
    </row>
    <row r="124" spans="2:5" hidden="1" x14ac:dyDescent="0.2">
      <c r="B124" s="1">
        <f t="shared" si="7"/>
        <v>0</v>
      </c>
      <c r="D124" s="154" t="str">
        <f>IFERROR(VLOOKUP(B124,'KS Table 1'!$A$2:$U$52,21,FALSE),"")</f>
        <v/>
      </c>
      <c r="E124" s="155" t="str">
        <f t="shared" si="8"/>
        <v/>
      </c>
    </row>
    <row r="125" spans="2:5" hidden="1" x14ac:dyDescent="0.2">
      <c r="D125" s="152" t="str">
        <f>IFERROR(AVERAGEIF(D108:D124,"&gt;0"),"")</f>
        <v/>
      </c>
      <c r="E125" s="152">
        <f>SUM(E108:E124)</f>
        <v>0</v>
      </c>
    </row>
  </sheetData>
  <sheetProtection algorithmName="SHA-512" hashValue="nqY9DjqIkJL1dqbwE+HX/xpOU2h0kjaqF603azTECnn2QC2qXC2WvwUqcjtyFQlCryqXy6HutJ9DKG90o+FJTA==" saltValue="WRv1ifQXreVw4F+PXMgRxQ==" spinCount="100000" sheet="1" selectLockedCells="1"/>
  <customSheetViews>
    <customSheetView guid="{D093BDB0-EBF8-4D36-8795-4DF965EA24D3}" showPageBreaks="1" showGridLines="0" printArea="1" showRuler="0" topLeftCell="H58">
      <selection activeCell="U84" sqref="U84"/>
      <pageMargins left="0.5" right="0.5" top="0.75" bottom="0.38" header="0.4" footer="0.4"/>
      <pageSetup orientation="portrait" r:id="rId1"/>
      <headerFooter alignWithMargins="0">
        <oddHeader>&amp;LUS Department of Agriculture
Natural Resources Conservation Service&amp;RNE-CPA-XX
4/2009</oddHeader>
      </headerFooter>
    </customSheetView>
    <customSheetView guid="{D613C846-1889-462D-93F3-1367D28B4CAD}" showPageBreaks="1" showGridLines="0" printArea="1" hiddenColumns="1" showRuler="0" topLeftCell="A79">
      <selection activeCell="B66" sqref="B66:D66"/>
      <pageMargins left="0.5" right="0.5" top="0.75" bottom="0.38" header="0.4" footer="0.4"/>
      <pageSetup orientation="portrait" r:id="rId2"/>
      <headerFooter alignWithMargins="0">
        <oddHeader>&amp;LUS Department of Agriculture
Natural Resources Conservation Service&amp;RNE-CPA-XX
4/2009</oddHeader>
      </headerFooter>
    </customSheetView>
    <customSheetView guid="{39E92CA2-A5A8-481C-A1A5-8E48D1FF2092}" showPageBreaks="1" showGridLines="0" printArea="1" hiddenColumns="1">
      <selection activeCell="M3" sqref="M3"/>
      <rowBreaks count="1" manualBreakCount="1">
        <brk id="53" min="1" max="14" man="1"/>
      </rowBreaks>
      <pageMargins left="0.5" right="0.5" top="0.75" bottom="0.38" header="0.4" footer="0.4"/>
      <pageSetup scale="97" orientation="portrait" r:id="rId3"/>
      <headerFooter alignWithMargins="0">
        <oddHeader>&amp;LUS Department of Agriculture
Natural Resources Conservation Service&amp;RNE-CPA-7
9/2009</oddHeader>
      </headerFooter>
    </customSheetView>
  </customSheetViews>
  <mergeCells count="217">
    <mergeCell ref="L46:M46"/>
    <mergeCell ref="N46:O46"/>
    <mergeCell ref="L39:M39"/>
    <mergeCell ref="H44:I44"/>
    <mergeCell ref="J44:K44"/>
    <mergeCell ref="L44:M44"/>
    <mergeCell ref="N44:O44"/>
    <mergeCell ref="L41:M41"/>
    <mergeCell ref="N41:O41"/>
    <mergeCell ref="H42:I42"/>
    <mergeCell ref="L42:M42"/>
    <mergeCell ref="N42:O42"/>
    <mergeCell ref="H43:I43"/>
    <mergeCell ref="J43:K43"/>
    <mergeCell ref="L43:M43"/>
    <mergeCell ref="N43:O43"/>
    <mergeCell ref="J42:K42"/>
    <mergeCell ref="B75:D75"/>
    <mergeCell ref="B74:D74"/>
    <mergeCell ref="J41:K41"/>
    <mergeCell ref="B70:D70"/>
    <mergeCell ref="H39:I39"/>
    <mergeCell ref="H40:I40"/>
    <mergeCell ref="H45:I45"/>
    <mergeCell ref="H48:I48"/>
    <mergeCell ref="H49:I49"/>
    <mergeCell ref="E71:F71"/>
    <mergeCell ref="I60:O60"/>
    <mergeCell ref="H41:I41"/>
    <mergeCell ref="G59:H59"/>
    <mergeCell ref="J49:K49"/>
    <mergeCell ref="H51:I51"/>
    <mergeCell ref="G63:H63"/>
    <mergeCell ref="K55:O55"/>
    <mergeCell ref="J66:L66"/>
    <mergeCell ref="I62:O62"/>
    <mergeCell ref="I63:O63"/>
    <mergeCell ref="J64:L64"/>
    <mergeCell ref="G64:H64"/>
    <mergeCell ref="G60:H60"/>
    <mergeCell ref="G61:H61"/>
    <mergeCell ref="B105:O105"/>
    <mergeCell ref="B82:O94"/>
    <mergeCell ref="H79:J79"/>
    <mergeCell ref="M70:O70"/>
    <mergeCell ref="M78:N78"/>
    <mergeCell ref="I75:O75"/>
    <mergeCell ref="L76:O77"/>
    <mergeCell ref="G78:H78"/>
    <mergeCell ref="E77:F77"/>
    <mergeCell ref="G75:H75"/>
    <mergeCell ref="B78:B79"/>
    <mergeCell ref="E75:F75"/>
    <mergeCell ref="G70:H70"/>
    <mergeCell ref="G71:H71"/>
    <mergeCell ref="E76:F76"/>
    <mergeCell ref="I74:O74"/>
    <mergeCell ref="I72:O72"/>
    <mergeCell ref="B73:D73"/>
    <mergeCell ref="E72:F72"/>
    <mergeCell ref="B76:D76"/>
    <mergeCell ref="G76:H76"/>
    <mergeCell ref="I73:O73"/>
    <mergeCell ref="E73:F73"/>
    <mergeCell ref="G74:H74"/>
    <mergeCell ref="I61:O61"/>
    <mergeCell ref="B58:O58"/>
    <mergeCell ref="I59:O59"/>
    <mergeCell ref="B64:D64"/>
    <mergeCell ref="B65:D65"/>
    <mergeCell ref="B66:D66"/>
    <mergeCell ref="J68:L68"/>
    <mergeCell ref="G65:H65"/>
    <mergeCell ref="M66:O66"/>
    <mergeCell ref="E65:F65"/>
    <mergeCell ref="E74:F74"/>
    <mergeCell ref="B26:O26"/>
    <mergeCell ref="J38:K38"/>
    <mergeCell ref="N40:O40"/>
    <mergeCell ref="J40:K40"/>
    <mergeCell ref="N47:O47"/>
    <mergeCell ref="L47:M47"/>
    <mergeCell ref="L38:M38"/>
    <mergeCell ref="H37:I37"/>
    <mergeCell ref="L37:M37"/>
    <mergeCell ref="N45:O45"/>
    <mergeCell ref="J45:K45"/>
    <mergeCell ref="J47:K47"/>
    <mergeCell ref="J46:K46"/>
    <mergeCell ref="H46:I46"/>
    <mergeCell ref="L40:M40"/>
    <mergeCell ref="L45:M45"/>
    <mergeCell ref="E64:F64"/>
    <mergeCell ref="E68:F68"/>
    <mergeCell ref="E69:F69"/>
    <mergeCell ref="G67:H67"/>
    <mergeCell ref="G68:H68"/>
    <mergeCell ref="J52:K52"/>
    <mergeCell ref="B33:B34"/>
    <mergeCell ref="E15:J15"/>
    <mergeCell ref="N33:O34"/>
    <mergeCell ref="H36:I36"/>
    <mergeCell ref="H52:I52"/>
    <mergeCell ref="B71:D71"/>
    <mergeCell ref="B72:D72"/>
    <mergeCell ref="E70:F70"/>
    <mergeCell ref="G72:H72"/>
    <mergeCell ref="G73:H73"/>
    <mergeCell ref="J48:K48"/>
    <mergeCell ref="N48:O48"/>
    <mergeCell ref="H50:I50"/>
    <mergeCell ref="J50:K50"/>
    <mergeCell ref="J51:K51"/>
    <mergeCell ref="L50:M50"/>
    <mergeCell ref="N50:O50"/>
    <mergeCell ref="L49:M49"/>
    <mergeCell ref="B54:O54"/>
    <mergeCell ref="G69:H69"/>
    <mergeCell ref="M68:N68"/>
    <mergeCell ref="N51:O51"/>
    <mergeCell ref="L52:N52"/>
    <mergeCell ref="L51:M51"/>
    <mergeCell ref="N49:O49"/>
    <mergeCell ref="B32:O32"/>
    <mergeCell ref="D33:D34"/>
    <mergeCell ref="L35:M35"/>
    <mergeCell ref="E17:H17"/>
    <mergeCell ref="D22:F22"/>
    <mergeCell ref="G22:J22"/>
    <mergeCell ref="K22:O22"/>
    <mergeCell ref="D23:F23"/>
    <mergeCell ref="B20:D20"/>
    <mergeCell ref="L3:O3"/>
    <mergeCell ref="J3:K3"/>
    <mergeCell ref="H38:I38"/>
    <mergeCell ref="B56:O56"/>
    <mergeCell ref="L48:M48"/>
    <mergeCell ref="J37:K37"/>
    <mergeCell ref="G33:G34"/>
    <mergeCell ref="E33:E34"/>
    <mergeCell ref="H33:I34"/>
    <mergeCell ref="H35:I35"/>
    <mergeCell ref="G23:J23"/>
    <mergeCell ref="N37:O37"/>
    <mergeCell ref="I4:K4"/>
    <mergeCell ref="I18:N18"/>
    <mergeCell ref="L4:O4"/>
    <mergeCell ref="C5:H5"/>
    <mergeCell ref="N36:O36"/>
    <mergeCell ref="K10:O10"/>
    <mergeCell ref="C10:D10"/>
    <mergeCell ref="C11:D11"/>
    <mergeCell ref="K11:O11"/>
    <mergeCell ref="C12:D12"/>
    <mergeCell ref="C13:D13"/>
    <mergeCell ref="H47:I47"/>
    <mergeCell ref="C4:H4"/>
    <mergeCell ref="E18:H18"/>
    <mergeCell ref="E19:H19"/>
    <mergeCell ref="E20:H20"/>
    <mergeCell ref="B55:C55"/>
    <mergeCell ref="D55:H55"/>
    <mergeCell ref="B67:D67"/>
    <mergeCell ref="B68:D68"/>
    <mergeCell ref="D24:O25"/>
    <mergeCell ref="M64:O64"/>
    <mergeCell ref="G66:H66"/>
    <mergeCell ref="G62:H62"/>
    <mergeCell ref="B27:O27"/>
    <mergeCell ref="B28:O28"/>
    <mergeCell ref="K23:O23"/>
    <mergeCell ref="N38:O38"/>
    <mergeCell ref="J39:K39"/>
    <mergeCell ref="I5:K5"/>
    <mergeCell ref="L5:O5"/>
    <mergeCell ref="I17:N17"/>
    <mergeCell ref="L6:M6"/>
    <mergeCell ref="L7:N7"/>
    <mergeCell ref="B19:D19"/>
    <mergeCell ref="L36:M36"/>
    <mergeCell ref="B69:D69"/>
    <mergeCell ref="E62:F62"/>
    <mergeCell ref="E66:F66"/>
    <mergeCell ref="E63:F63"/>
    <mergeCell ref="E61:F61"/>
    <mergeCell ref="E59:F59"/>
    <mergeCell ref="B59:D59"/>
    <mergeCell ref="E60:F60"/>
    <mergeCell ref="B61:D61"/>
    <mergeCell ref="B60:D60"/>
    <mergeCell ref="B62:D62"/>
    <mergeCell ref="B63:D63"/>
    <mergeCell ref="E67:F67"/>
    <mergeCell ref="F11:I11"/>
    <mergeCell ref="F12:I12"/>
    <mergeCell ref="F13:J13"/>
    <mergeCell ref="C6:D6"/>
    <mergeCell ref="K12:M12"/>
    <mergeCell ref="I20:N20"/>
    <mergeCell ref="I19:N19"/>
    <mergeCell ref="N39:O39"/>
    <mergeCell ref="B22:C22"/>
    <mergeCell ref="B23:C23"/>
    <mergeCell ref="J33:K34"/>
    <mergeCell ref="B25:C25"/>
    <mergeCell ref="F10:I10"/>
    <mergeCell ref="G6:K6"/>
    <mergeCell ref="F33:F34"/>
    <mergeCell ref="J36:K36"/>
    <mergeCell ref="B8:O8"/>
    <mergeCell ref="L33:M34"/>
    <mergeCell ref="J35:K35"/>
    <mergeCell ref="B31:O31"/>
    <mergeCell ref="B29:O29"/>
    <mergeCell ref="B30:O30"/>
    <mergeCell ref="N35:O35"/>
    <mergeCell ref="C33:C34"/>
  </mergeCells>
  <phoneticPr fontId="3" type="noConversion"/>
  <dataValidations count="5">
    <dataValidation type="list" showInputMessage="1" showErrorMessage="1" sqref="B60:D69 B35:B48" xr:uid="{00000000-0002-0000-0100-000000000000}">
      <formula1>covercrop</formula1>
    </dataValidation>
    <dataValidation type="list" showInputMessage="1" showErrorMessage="1" sqref="K22" xr:uid="{00000000-0002-0000-0100-000001000000}">
      <formula1>terminationmethod</formula1>
    </dataValidation>
    <dataValidation type="list" showInputMessage="1" showErrorMessage="1" sqref="D23" xr:uid="{00000000-0002-0000-0100-000002000000}">
      <formula1>seedingmethod</formula1>
    </dataValidation>
    <dataValidation type="list" showInputMessage="1" showErrorMessage="1" sqref="D22:F22" xr:uid="{00000000-0002-0000-0100-000003000000}">
      <formula1>seedingwindow</formula1>
    </dataValidation>
    <dataValidation type="list" showInputMessage="1" showErrorMessage="1" sqref="K23" xr:uid="{00000000-0002-0000-0100-000004000000}">
      <formula1>fertilization</formula1>
    </dataValidation>
  </dataValidations>
  <printOptions horizontalCentered="1"/>
  <pageMargins left="0.5" right="0.5" top="0.75" bottom="0.38" header="0.4" footer="0.4"/>
  <pageSetup scale="89" orientation="portrait" r:id="rId4"/>
  <headerFooter differentOddEven="1" alignWithMargins="0">
    <oddHeader>&amp;LUSDA
NRCS&amp;C&amp;"Arial,Bold"&amp;14Cover Crop Design&amp;R&amp;K000000KS-ECS-6
&amp;KFF0000 &amp;K00000004/2020</oddHeader>
    <evenHeader>&amp;C&amp;"Arial,Bold"&amp;14Cover Crop Certification</evenHeader>
  </headerFooter>
  <rowBreaks count="1" manualBreakCount="1">
    <brk id="55" min="1" max="14" man="1"/>
  </rowBreaks>
  <legacy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1:AH59"/>
  <sheetViews>
    <sheetView topLeftCell="A17" zoomScaleNormal="100" workbookViewId="0">
      <selection activeCell="P53" sqref="P53"/>
    </sheetView>
  </sheetViews>
  <sheetFormatPr defaultColWidth="8.7109375" defaultRowHeight="15" x14ac:dyDescent="0.25"/>
  <cols>
    <col min="1" max="1" width="18.42578125" style="145" bestFit="1" customWidth="1"/>
    <col min="2" max="2" width="6.5703125" style="133" bestFit="1" customWidth="1"/>
    <col min="3" max="6" width="3.85546875" style="133" customWidth="1"/>
    <col min="7" max="8" width="6.5703125" style="133" bestFit="1" customWidth="1"/>
    <col min="9" max="9" width="3.85546875" style="133" bestFit="1" customWidth="1"/>
    <col min="10" max="10" width="3.85546875" style="133" customWidth="1"/>
    <col min="11" max="11" width="14.140625" style="139" bestFit="1" customWidth="1"/>
    <col min="12" max="12" width="19.5703125" style="145" bestFit="1" customWidth="1"/>
    <col min="13" max="13" width="6.42578125" style="135" customWidth="1"/>
    <col min="14" max="14" width="5" style="135" bestFit="1" customWidth="1"/>
    <col min="15" max="15" width="8.42578125" style="135" bestFit="1" customWidth="1"/>
    <col min="16" max="16" width="10.7109375" style="146" bestFit="1" customWidth="1"/>
    <col min="17" max="17" width="8" style="135" bestFit="1" customWidth="1"/>
    <col min="18" max="19" width="3.85546875" style="135" bestFit="1" customWidth="1"/>
    <col min="20" max="20" width="4.140625" style="135" customWidth="1"/>
    <col min="21" max="21" width="11.140625" style="135" customWidth="1"/>
    <col min="22" max="22" width="80.42578125" style="135" bestFit="1" customWidth="1"/>
  </cols>
  <sheetData>
    <row r="1" spans="1:34" ht="127.5" customHeight="1" x14ac:dyDescent="0.25">
      <c r="A1" s="143" t="s">
        <v>18</v>
      </c>
      <c r="B1" s="136" t="s">
        <v>209</v>
      </c>
      <c r="C1" s="136" t="s">
        <v>53</v>
      </c>
      <c r="D1" s="136" t="s">
        <v>19</v>
      </c>
      <c r="E1" s="136" t="s">
        <v>210</v>
      </c>
      <c r="F1" s="136" t="s">
        <v>211</v>
      </c>
      <c r="G1" s="136" t="s">
        <v>212</v>
      </c>
      <c r="H1" s="136" t="s">
        <v>213</v>
      </c>
      <c r="I1" s="136" t="s">
        <v>54</v>
      </c>
      <c r="J1" s="136" t="s">
        <v>48</v>
      </c>
      <c r="K1" s="138" t="s">
        <v>13</v>
      </c>
      <c r="L1" s="138" t="s">
        <v>215</v>
      </c>
      <c r="M1" s="136" t="s">
        <v>216</v>
      </c>
      <c r="N1" s="136" t="s">
        <v>214</v>
      </c>
      <c r="O1" s="136" t="s">
        <v>74</v>
      </c>
      <c r="P1" s="137" t="s">
        <v>55</v>
      </c>
      <c r="Q1" s="136" t="s">
        <v>119</v>
      </c>
      <c r="R1" s="136" t="s">
        <v>264</v>
      </c>
      <c r="S1" s="136" t="s">
        <v>9</v>
      </c>
      <c r="T1" s="136" t="s">
        <v>56</v>
      </c>
      <c r="U1" s="134" t="s">
        <v>93</v>
      </c>
      <c r="V1" s="157" t="s">
        <v>75</v>
      </c>
      <c r="W1" s="167"/>
      <c r="X1" s="167"/>
      <c r="Y1" s="167"/>
      <c r="Z1" s="167"/>
      <c r="AA1" s="167"/>
      <c r="AB1" s="167"/>
      <c r="AC1" s="167"/>
      <c r="AD1" s="167"/>
      <c r="AE1" s="167"/>
      <c r="AF1" s="167"/>
      <c r="AG1" s="167"/>
      <c r="AH1" s="168"/>
    </row>
    <row r="2" spans="1:34" ht="12.75" customHeight="1" x14ac:dyDescent="0.25">
      <c r="A2" s="144" t="s">
        <v>278</v>
      </c>
      <c r="B2" s="165" t="s">
        <v>4</v>
      </c>
      <c r="C2" s="165" t="s">
        <v>76</v>
      </c>
      <c r="D2" s="165" t="s">
        <v>6</v>
      </c>
      <c r="E2" s="165" t="s">
        <v>4</v>
      </c>
      <c r="F2" s="165" t="s">
        <v>76</v>
      </c>
      <c r="G2" s="165" t="s">
        <v>73</v>
      </c>
      <c r="H2" s="165" t="s">
        <v>73</v>
      </c>
      <c r="I2" s="165" t="s">
        <v>4</v>
      </c>
      <c r="J2" s="165" t="s">
        <v>8</v>
      </c>
      <c r="K2" s="158" t="s">
        <v>202</v>
      </c>
      <c r="L2" s="144" t="s">
        <v>36</v>
      </c>
      <c r="M2" s="165">
        <v>37</v>
      </c>
      <c r="N2" s="165"/>
      <c r="O2" s="159" t="s">
        <v>222</v>
      </c>
      <c r="P2" s="147">
        <v>147000</v>
      </c>
      <c r="Q2" s="142">
        <v>2.95</v>
      </c>
      <c r="R2" s="165" t="s">
        <v>3</v>
      </c>
      <c r="S2" s="165" t="s">
        <v>76</v>
      </c>
      <c r="T2" s="165" t="s">
        <v>8</v>
      </c>
      <c r="U2" s="141">
        <v>13</v>
      </c>
      <c r="V2" s="160"/>
      <c r="W2" s="169"/>
      <c r="X2" s="169"/>
      <c r="Y2" s="169"/>
      <c r="Z2" s="169"/>
      <c r="AA2" s="169"/>
      <c r="AB2" s="169"/>
      <c r="AC2" s="169"/>
      <c r="AD2" s="169"/>
      <c r="AE2" s="169"/>
      <c r="AF2" s="169"/>
      <c r="AG2" s="169"/>
      <c r="AH2" s="169"/>
    </row>
    <row r="3" spans="1:34" ht="26.25" customHeight="1" x14ac:dyDescent="0.25">
      <c r="A3" s="144" t="s">
        <v>279</v>
      </c>
      <c r="B3" s="165" t="s">
        <v>73</v>
      </c>
      <c r="C3" s="165" t="s">
        <v>76</v>
      </c>
      <c r="D3" s="165" t="s">
        <v>76</v>
      </c>
      <c r="E3" s="165" t="s">
        <v>73</v>
      </c>
      <c r="F3" s="165" t="s">
        <v>76</v>
      </c>
      <c r="G3" s="165" t="s">
        <v>15</v>
      </c>
      <c r="H3" s="165" t="s">
        <v>258</v>
      </c>
      <c r="I3" s="165" t="s">
        <v>3</v>
      </c>
      <c r="J3" s="165" t="s">
        <v>5</v>
      </c>
      <c r="K3" s="161" t="s">
        <v>200</v>
      </c>
      <c r="L3" s="144" t="s">
        <v>280</v>
      </c>
      <c r="M3" s="165">
        <v>35</v>
      </c>
      <c r="N3" s="165">
        <v>7</v>
      </c>
      <c r="O3" s="165" t="s">
        <v>260</v>
      </c>
      <c r="P3" s="147">
        <v>13600</v>
      </c>
      <c r="Q3" s="142">
        <v>0.31</v>
      </c>
      <c r="R3" s="165" t="s">
        <v>5</v>
      </c>
      <c r="S3" s="165" t="s">
        <v>6</v>
      </c>
      <c r="T3" s="165" t="s">
        <v>3</v>
      </c>
      <c r="U3" s="141">
        <v>40</v>
      </c>
      <c r="V3" s="140" t="s">
        <v>220</v>
      </c>
      <c r="W3" s="169"/>
      <c r="X3" s="169"/>
      <c r="Y3" s="169"/>
      <c r="Z3" s="169"/>
      <c r="AA3" s="169"/>
      <c r="AB3" s="169"/>
      <c r="AC3" s="169"/>
      <c r="AD3" s="169"/>
      <c r="AE3" s="169"/>
      <c r="AF3" s="169"/>
      <c r="AG3" s="169"/>
      <c r="AH3" s="169"/>
    </row>
    <row r="4" spans="1:34" ht="26.25" customHeight="1" x14ac:dyDescent="0.25">
      <c r="A4" s="144" t="s">
        <v>281</v>
      </c>
      <c r="B4" s="165" t="s">
        <v>73</v>
      </c>
      <c r="C4" s="165" t="s">
        <v>73</v>
      </c>
      <c r="D4" s="165" t="s">
        <v>6</v>
      </c>
      <c r="E4" s="165" t="s">
        <v>73</v>
      </c>
      <c r="F4" s="165" t="s">
        <v>76</v>
      </c>
      <c r="G4" s="165" t="s">
        <v>15</v>
      </c>
      <c r="H4" s="165" t="s">
        <v>258</v>
      </c>
      <c r="I4" s="165" t="s">
        <v>3</v>
      </c>
      <c r="J4" s="165" t="s">
        <v>5</v>
      </c>
      <c r="K4" s="161" t="s">
        <v>200</v>
      </c>
      <c r="L4" s="144" t="s">
        <v>282</v>
      </c>
      <c r="M4" s="165">
        <v>35</v>
      </c>
      <c r="N4" s="165">
        <v>7</v>
      </c>
      <c r="O4" s="165" t="s">
        <v>225</v>
      </c>
      <c r="P4" s="147">
        <v>13600</v>
      </c>
      <c r="Q4" s="142">
        <v>0.31</v>
      </c>
      <c r="R4" s="165" t="s">
        <v>5</v>
      </c>
      <c r="S4" s="165" t="s">
        <v>6</v>
      </c>
      <c r="T4" s="165" t="s">
        <v>3</v>
      </c>
      <c r="U4" s="141">
        <v>40</v>
      </c>
      <c r="V4" s="140" t="s">
        <v>220</v>
      </c>
      <c r="W4" s="169"/>
      <c r="X4" s="169"/>
      <c r="Y4" s="169"/>
      <c r="Z4" s="169"/>
      <c r="AA4" s="169"/>
      <c r="AB4" s="169"/>
      <c r="AC4" s="169"/>
      <c r="AD4" s="169"/>
      <c r="AE4" s="169"/>
      <c r="AF4" s="169"/>
      <c r="AG4" s="169"/>
      <c r="AH4" s="169"/>
    </row>
    <row r="5" spans="1:34" ht="15.6" customHeight="1" x14ac:dyDescent="0.25">
      <c r="A5" s="144" t="s">
        <v>57</v>
      </c>
      <c r="B5" s="165" t="s">
        <v>4</v>
      </c>
      <c r="C5" s="165" t="s">
        <v>6</v>
      </c>
      <c r="D5" s="165" t="s">
        <v>4</v>
      </c>
      <c r="E5" s="165" t="s">
        <v>6</v>
      </c>
      <c r="F5" s="165" t="s">
        <v>4</v>
      </c>
      <c r="G5" s="165" t="s">
        <v>15</v>
      </c>
      <c r="H5" s="165" t="s">
        <v>4</v>
      </c>
      <c r="I5" s="165" t="s">
        <v>4</v>
      </c>
      <c r="J5" s="165" t="s">
        <v>3</v>
      </c>
      <c r="K5" s="161" t="s">
        <v>201</v>
      </c>
      <c r="L5" s="144" t="s">
        <v>231</v>
      </c>
      <c r="M5" s="165">
        <v>50</v>
      </c>
      <c r="N5" s="165" t="s">
        <v>79</v>
      </c>
      <c r="O5" s="165" t="s">
        <v>261</v>
      </c>
      <c r="P5" s="147">
        <v>20400</v>
      </c>
      <c r="Q5" s="142">
        <v>0.85</v>
      </c>
      <c r="R5" s="165" t="s">
        <v>3</v>
      </c>
      <c r="S5" s="165" t="s">
        <v>76</v>
      </c>
      <c r="T5" s="165" t="s">
        <v>15</v>
      </c>
      <c r="U5" s="141">
        <v>42</v>
      </c>
      <c r="V5" s="140" t="s">
        <v>217</v>
      </c>
      <c r="W5" s="169"/>
      <c r="X5" s="169"/>
      <c r="Y5" s="169"/>
      <c r="Z5" s="169"/>
      <c r="AA5" s="169"/>
      <c r="AB5" s="169"/>
      <c r="AC5" s="169"/>
      <c r="AD5" s="169"/>
      <c r="AE5" s="169"/>
      <c r="AF5" s="169"/>
      <c r="AG5" s="169"/>
      <c r="AH5" s="169"/>
    </row>
    <row r="6" spans="1:34" ht="12.95" customHeight="1" x14ac:dyDescent="0.25">
      <c r="A6" s="144" t="s">
        <v>105</v>
      </c>
      <c r="B6" s="165" t="s">
        <v>73</v>
      </c>
      <c r="C6" s="165" t="s">
        <v>73</v>
      </c>
      <c r="D6" s="165" t="s">
        <v>73</v>
      </c>
      <c r="E6" s="165" t="s">
        <v>76</v>
      </c>
      <c r="F6" s="165" t="s">
        <v>76</v>
      </c>
      <c r="G6" s="165" t="s">
        <v>76</v>
      </c>
      <c r="H6" s="165" t="s">
        <v>4</v>
      </c>
      <c r="I6" s="165" t="s">
        <v>4</v>
      </c>
      <c r="J6" s="165" t="s">
        <v>3</v>
      </c>
      <c r="K6" s="161" t="s">
        <v>202</v>
      </c>
      <c r="L6" s="144" t="s">
        <v>42</v>
      </c>
      <c r="M6" s="165">
        <v>42</v>
      </c>
      <c r="N6" s="165">
        <v>7</v>
      </c>
      <c r="O6" s="159" t="s">
        <v>107</v>
      </c>
      <c r="P6" s="147">
        <v>206000</v>
      </c>
      <c r="Q6" s="142">
        <v>2.15</v>
      </c>
      <c r="R6" s="165" t="s">
        <v>3</v>
      </c>
      <c r="S6" s="165" t="s">
        <v>73</v>
      </c>
      <c r="T6" s="165" t="s">
        <v>5</v>
      </c>
      <c r="U6" s="141">
        <v>21</v>
      </c>
      <c r="V6" s="140" t="s">
        <v>218</v>
      </c>
      <c r="W6" s="169"/>
      <c r="X6" s="169"/>
      <c r="Y6" s="169"/>
      <c r="Z6" s="169"/>
      <c r="AA6" s="169"/>
      <c r="AB6" s="169"/>
      <c r="AC6" s="169"/>
      <c r="AD6" s="169"/>
      <c r="AE6" s="169"/>
      <c r="AF6" s="169"/>
      <c r="AG6" s="169"/>
      <c r="AH6" s="169"/>
    </row>
    <row r="7" spans="1:34" ht="15" customHeight="1" x14ac:dyDescent="0.25">
      <c r="A7" s="144" t="s">
        <v>58</v>
      </c>
      <c r="B7" s="165" t="s">
        <v>4</v>
      </c>
      <c r="C7" s="165" t="s">
        <v>6</v>
      </c>
      <c r="D7" s="165" t="s">
        <v>6</v>
      </c>
      <c r="E7" s="165" t="s">
        <v>6</v>
      </c>
      <c r="F7" s="165" t="s">
        <v>6</v>
      </c>
      <c r="G7" s="165" t="s">
        <v>6</v>
      </c>
      <c r="H7" s="165" t="s">
        <v>73</v>
      </c>
      <c r="I7" s="165" t="s">
        <v>4</v>
      </c>
      <c r="J7" s="165" t="s">
        <v>5</v>
      </c>
      <c r="K7" s="161" t="s">
        <v>202</v>
      </c>
      <c r="L7" s="162" t="s">
        <v>120</v>
      </c>
      <c r="M7" s="165">
        <v>42</v>
      </c>
      <c r="N7" s="165">
        <v>7</v>
      </c>
      <c r="O7" s="159" t="s">
        <v>248</v>
      </c>
      <c r="P7" s="147">
        <v>149760</v>
      </c>
      <c r="Q7" s="142">
        <v>1.1499999999999999</v>
      </c>
      <c r="R7" s="165" t="s">
        <v>3</v>
      </c>
      <c r="S7" s="165" t="s">
        <v>73</v>
      </c>
      <c r="T7" s="165" t="s">
        <v>5</v>
      </c>
      <c r="U7" s="141">
        <v>20</v>
      </c>
      <c r="V7" s="140" t="s">
        <v>219</v>
      </c>
      <c r="W7" s="169"/>
      <c r="X7" s="169"/>
      <c r="Y7" s="169"/>
      <c r="Z7" s="169"/>
      <c r="AA7" s="169"/>
      <c r="AB7" s="169"/>
      <c r="AC7" s="169"/>
      <c r="AD7" s="169"/>
      <c r="AE7" s="169"/>
      <c r="AF7" s="169"/>
      <c r="AG7" s="169"/>
      <c r="AH7" s="169"/>
    </row>
    <row r="8" spans="1:34" ht="15" customHeight="1" x14ac:dyDescent="0.25">
      <c r="A8" s="144" t="s">
        <v>59</v>
      </c>
      <c r="B8" s="165" t="s">
        <v>4</v>
      </c>
      <c r="C8" s="165" t="s">
        <v>73</v>
      </c>
      <c r="D8" s="165" t="s">
        <v>73</v>
      </c>
      <c r="E8" s="165" t="s">
        <v>73</v>
      </c>
      <c r="F8" s="165" t="s">
        <v>73</v>
      </c>
      <c r="G8" s="165" t="s">
        <v>73</v>
      </c>
      <c r="H8" s="165" t="s">
        <v>73</v>
      </c>
      <c r="I8" s="165" t="s">
        <v>4</v>
      </c>
      <c r="J8" s="165" t="s">
        <v>3</v>
      </c>
      <c r="K8" s="161" t="s">
        <v>202</v>
      </c>
      <c r="L8" s="144" t="s">
        <v>45</v>
      </c>
      <c r="M8" s="165">
        <v>41</v>
      </c>
      <c r="N8" s="165">
        <v>4</v>
      </c>
      <c r="O8" s="159" t="s">
        <v>107</v>
      </c>
      <c r="P8" s="147">
        <v>272160</v>
      </c>
      <c r="Q8" s="142">
        <v>2.5</v>
      </c>
      <c r="R8" s="165" t="s">
        <v>3</v>
      </c>
      <c r="S8" s="165" t="s">
        <v>73</v>
      </c>
      <c r="T8" s="165" t="s">
        <v>5</v>
      </c>
      <c r="U8" s="141">
        <v>19</v>
      </c>
      <c r="V8" s="140" t="s">
        <v>221</v>
      </c>
      <c r="W8" s="169"/>
      <c r="X8" s="169"/>
      <c r="Y8" s="169"/>
      <c r="Z8" s="169"/>
      <c r="AA8" s="169"/>
      <c r="AB8" s="169"/>
      <c r="AC8" s="169"/>
      <c r="AD8" s="169"/>
      <c r="AE8" s="169"/>
      <c r="AF8" s="169"/>
      <c r="AG8" s="169"/>
      <c r="AH8" s="169"/>
    </row>
    <row r="9" spans="1:34" ht="15" customHeight="1" x14ac:dyDescent="0.25">
      <c r="A9" s="144" t="s">
        <v>60</v>
      </c>
      <c r="B9" s="165" t="s">
        <v>4</v>
      </c>
      <c r="C9" s="165" t="s">
        <v>73</v>
      </c>
      <c r="D9" s="165" t="s">
        <v>73</v>
      </c>
      <c r="E9" s="165" t="s">
        <v>76</v>
      </c>
      <c r="F9" s="165" t="s">
        <v>73</v>
      </c>
      <c r="G9" s="165" t="s">
        <v>76</v>
      </c>
      <c r="H9" s="165" t="s">
        <v>7</v>
      </c>
      <c r="I9" s="165" t="s">
        <v>4</v>
      </c>
      <c r="J9" s="165" t="s">
        <v>5</v>
      </c>
      <c r="K9" s="161" t="s">
        <v>202</v>
      </c>
      <c r="L9" s="144" t="s">
        <v>35</v>
      </c>
      <c r="M9" s="165">
        <v>38</v>
      </c>
      <c r="N9" s="165">
        <v>7</v>
      </c>
      <c r="O9" s="148" t="s">
        <v>78</v>
      </c>
      <c r="P9" s="147">
        <v>70000</v>
      </c>
      <c r="Q9" s="142">
        <v>2.75</v>
      </c>
      <c r="R9" s="165" t="s">
        <v>3</v>
      </c>
      <c r="S9" s="165" t="s">
        <v>73</v>
      </c>
      <c r="T9" s="165" t="s">
        <v>5</v>
      </c>
      <c r="U9" s="141">
        <v>13</v>
      </c>
      <c r="V9" s="140" t="s">
        <v>112</v>
      </c>
      <c r="W9" s="169"/>
      <c r="X9" s="169"/>
      <c r="Y9" s="169"/>
      <c r="Z9" s="169"/>
      <c r="AA9" s="169"/>
      <c r="AB9" s="169"/>
      <c r="AC9" s="169"/>
      <c r="AD9" s="169"/>
      <c r="AE9" s="169"/>
      <c r="AF9" s="169"/>
      <c r="AG9" s="169"/>
      <c r="AH9" s="169"/>
    </row>
    <row r="10" spans="1:34" ht="15" customHeight="1" x14ac:dyDescent="0.25">
      <c r="A10" s="144" t="s">
        <v>61</v>
      </c>
      <c r="B10" s="165" t="s">
        <v>4</v>
      </c>
      <c r="C10" s="165" t="s">
        <v>6</v>
      </c>
      <c r="D10" s="165" t="s">
        <v>73</v>
      </c>
      <c r="E10" s="165" t="s">
        <v>73</v>
      </c>
      <c r="F10" s="165" t="s">
        <v>76</v>
      </c>
      <c r="G10" s="165" t="s">
        <v>76</v>
      </c>
      <c r="H10" s="165" t="s">
        <v>4</v>
      </c>
      <c r="I10" s="165" t="s">
        <v>4</v>
      </c>
      <c r="J10" s="165" t="s">
        <v>3</v>
      </c>
      <c r="K10" s="161" t="s">
        <v>202</v>
      </c>
      <c r="L10" s="144" t="s">
        <v>41</v>
      </c>
      <c r="M10" s="165">
        <v>42</v>
      </c>
      <c r="N10" s="165">
        <v>4</v>
      </c>
      <c r="O10" s="148" t="s">
        <v>224</v>
      </c>
      <c r="P10" s="147">
        <v>776000</v>
      </c>
      <c r="Q10" s="142">
        <v>2.4</v>
      </c>
      <c r="R10" s="165" t="s">
        <v>3</v>
      </c>
      <c r="S10" s="165" t="s">
        <v>73</v>
      </c>
      <c r="T10" s="165" t="s">
        <v>5</v>
      </c>
      <c r="U10" s="141">
        <v>18</v>
      </c>
      <c r="V10" s="140" t="s">
        <v>114</v>
      </c>
      <c r="W10" s="169"/>
      <c r="X10" s="169"/>
      <c r="Y10" s="169"/>
      <c r="Z10" s="169"/>
      <c r="AA10" s="169"/>
      <c r="AB10" s="169"/>
      <c r="AC10" s="169"/>
      <c r="AD10" s="169"/>
      <c r="AE10" s="169"/>
      <c r="AF10" s="169"/>
      <c r="AG10" s="169"/>
      <c r="AH10" s="169"/>
    </row>
    <row r="11" spans="1:34" ht="15" customHeight="1" x14ac:dyDescent="0.25">
      <c r="A11" s="144" t="s">
        <v>265</v>
      </c>
      <c r="B11" s="165" t="s">
        <v>76</v>
      </c>
      <c r="C11" s="165" t="s">
        <v>73</v>
      </c>
      <c r="D11" s="165" t="s">
        <v>73</v>
      </c>
      <c r="E11" s="165" t="s">
        <v>73</v>
      </c>
      <c r="F11" s="165" t="s">
        <v>283</v>
      </c>
      <c r="G11" s="165" t="s">
        <v>7</v>
      </c>
      <c r="H11" s="165" t="s">
        <v>6</v>
      </c>
      <c r="I11" s="165" t="s">
        <v>3</v>
      </c>
      <c r="J11" s="165" t="s">
        <v>8</v>
      </c>
      <c r="K11" s="161" t="s">
        <v>267</v>
      </c>
      <c r="L11" s="144" t="s">
        <v>268</v>
      </c>
      <c r="M11" s="165">
        <v>45</v>
      </c>
      <c r="N11" s="165" t="s">
        <v>79</v>
      </c>
      <c r="O11" s="148" t="s">
        <v>275</v>
      </c>
      <c r="P11" s="147">
        <v>2500</v>
      </c>
      <c r="Q11" s="142"/>
      <c r="R11" s="165" t="s">
        <v>8</v>
      </c>
      <c r="S11" s="165" t="s">
        <v>7</v>
      </c>
      <c r="T11" s="165" t="s">
        <v>5</v>
      </c>
      <c r="U11" s="141">
        <v>50</v>
      </c>
      <c r="V11" s="140"/>
      <c r="W11" s="169"/>
      <c r="X11" s="169"/>
      <c r="Y11" s="169"/>
      <c r="Z11" s="169"/>
      <c r="AA11" s="169"/>
      <c r="AB11" s="169"/>
      <c r="AC11" s="169"/>
      <c r="AD11" s="169"/>
      <c r="AE11" s="169"/>
      <c r="AF11" s="169"/>
      <c r="AG11" s="169"/>
      <c r="AH11" s="169"/>
    </row>
    <row r="12" spans="1:34" ht="12.75" customHeight="1" x14ac:dyDescent="0.25">
      <c r="A12" s="144" t="s">
        <v>62</v>
      </c>
      <c r="B12" s="165" t="s">
        <v>4</v>
      </c>
      <c r="C12" s="165" t="s">
        <v>73</v>
      </c>
      <c r="D12" s="165" t="s">
        <v>6</v>
      </c>
      <c r="E12" s="165" t="s">
        <v>6</v>
      </c>
      <c r="F12" s="165" t="s">
        <v>73</v>
      </c>
      <c r="G12" s="165" t="s">
        <v>76</v>
      </c>
      <c r="H12" s="165" t="s">
        <v>6</v>
      </c>
      <c r="I12" s="165" t="s">
        <v>3</v>
      </c>
      <c r="J12" s="165" t="s">
        <v>3</v>
      </c>
      <c r="K12" s="161" t="s">
        <v>203</v>
      </c>
      <c r="L12" s="144" t="s">
        <v>39</v>
      </c>
      <c r="M12" s="165">
        <v>58</v>
      </c>
      <c r="N12" s="165" t="s">
        <v>79</v>
      </c>
      <c r="O12" s="148" t="s">
        <v>249</v>
      </c>
      <c r="P12" s="147">
        <v>3600</v>
      </c>
      <c r="Q12" s="142">
        <v>0.85</v>
      </c>
      <c r="R12" s="165" t="s">
        <v>3</v>
      </c>
      <c r="S12" s="165" t="s">
        <v>73</v>
      </c>
      <c r="T12" s="165" t="s">
        <v>5</v>
      </c>
      <c r="U12" s="141">
        <v>20</v>
      </c>
      <c r="V12" s="140" t="s">
        <v>83</v>
      </c>
      <c r="W12" s="169"/>
      <c r="X12" s="169"/>
      <c r="Y12" s="169"/>
      <c r="Z12" s="169"/>
      <c r="AA12" s="169"/>
      <c r="AB12" s="169"/>
      <c r="AC12" s="169"/>
      <c r="AD12" s="169"/>
      <c r="AE12" s="169"/>
      <c r="AF12" s="169"/>
      <c r="AG12" s="169"/>
      <c r="AH12" s="169"/>
    </row>
    <row r="13" spans="1:34" ht="15" customHeight="1" x14ac:dyDescent="0.25">
      <c r="A13" s="144" t="s">
        <v>124</v>
      </c>
      <c r="B13" s="165" t="s">
        <v>6</v>
      </c>
      <c r="C13" s="165" t="s">
        <v>6</v>
      </c>
      <c r="D13" s="165" t="s">
        <v>6</v>
      </c>
      <c r="E13" s="165" t="s">
        <v>6</v>
      </c>
      <c r="F13" s="165" t="s">
        <v>4</v>
      </c>
      <c r="G13" s="165" t="s">
        <v>15</v>
      </c>
      <c r="H13" s="165" t="s">
        <v>4</v>
      </c>
      <c r="I13" s="165" t="s">
        <v>3</v>
      </c>
      <c r="J13" s="165" t="s">
        <v>3</v>
      </c>
      <c r="K13" s="158" t="s">
        <v>204</v>
      </c>
      <c r="L13" s="144" t="s">
        <v>36</v>
      </c>
      <c r="M13" s="165">
        <v>40</v>
      </c>
      <c r="N13" s="165"/>
      <c r="O13" s="148" t="s">
        <v>232</v>
      </c>
      <c r="P13" s="147">
        <v>145000</v>
      </c>
      <c r="Q13" s="142">
        <v>3.75</v>
      </c>
      <c r="R13" s="165" t="s">
        <v>3</v>
      </c>
      <c r="S13" s="165" t="s">
        <v>4</v>
      </c>
      <c r="T13" s="165" t="s">
        <v>3</v>
      </c>
      <c r="U13" s="141">
        <v>41</v>
      </c>
      <c r="V13" s="160"/>
      <c r="W13" s="169"/>
      <c r="X13" s="169"/>
      <c r="Y13" s="169"/>
      <c r="Z13" s="169"/>
      <c r="AA13" s="169"/>
      <c r="AB13" s="169"/>
      <c r="AC13" s="169"/>
      <c r="AD13" s="169"/>
      <c r="AE13" s="169"/>
      <c r="AF13" s="169"/>
      <c r="AG13" s="169"/>
      <c r="AH13" s="169"/>
    </row>
    <row r="14" spans="1:34" ht="12.75" customHeight="1" x14ac:dyDescent="0.25">
      <c r="A14" s="144" t="s">
        <v>126</v>
      </c>
      <c r="B14" s="165" t="s">
        <v>6</v>
      </c>
      <c r="C14" s="165" t="s">
        <v>73</v>
      </c>
      <c r="D14" s="165" t="s">
        <v>6</v>
      </c>
      <c r="E14" s="165" t="s">
        <v>6</v>
      </c>
      <c r="F14" s="165" t="s">
        <v>6</v>
      </c>
      <c r="G14" s="165" t="s">
        <v>16</v>
      </c>
      <c r="H14" s="165" t="s">
        <v>6</v>
      </c>
      <c r="I14" s="165" t="s">
        <v>3</v>
      </c>
      <c r="J14" s="165" t="s">
        <v>3</v>
      </c>
      <c r="K14" s="158" t="s">
        <v>202</v>
      </c>
      <c r="L14" s="144" t="s">
        <v>284</v>
      </c>
      <c r="M14" s="165">
        <v>40</v>
      </c>
      <c r="N14" s="165"/>
      <c r="O14" s="165" t="s">
        <v>285</v>
      </c>
      <c r="P14" s="147">
        <v>3000</v>
      </c>
      <c r="Q14" s="142">
        <v>0.7</v>
      </c>
      <c r="R14" s="165" t="s">
        <v>3</v>
      </c>
      <c r="S14" s="165" t="s">
        <v>6</v>
      </c>
      <c r="T14" s="165" t="s">
        <v>8</v>
      </c>
      <c r="U14" s="141">
        <v>20</v>
      </c>
      <c r="V14" s="140" t="s">
        <v>125</v>
      </c>
      <c r="W14" s="169"/>
      <c r="X14" s="169"/>
      <c r="Y14" s="169"/>
      <c r="Z14" s="169"/>
      <c r="AA14" s="169"/>
      <c r="AB14" s="169"/>
      <c r="AC14" s="169"/>
      <c r="AD14" s="169"/>
      <c r="AE14" s="169"/>
      <c r="AF14" s="169"/>
      <c r="AG14" s="169"/>
      <c r="AH14" s="169"/>
    </row>
    <row r="15" spans="1:34" ht="12.75" customHeight="1" x14ac:dyDescent="0.25">
      <c r="A15" s="144" t="s">
        <v>88</v>
      </c>
      <c r="B15" s="165" t="s">
        <v>6</v>
      </c>
      <c r="C15" s="165" t="s">
        <v>4</v>
      </c>
      <c r="D15" s="165" t="s">
        <v>4</v>
      </c>
      <c r="E15" s="165" t="s">
        <v>7</v>
      </c>
      <c r="F15" s="165" t="s">
        <v>4</v>
      </c>
      <c r="G15" s="165" t="s">
        <v>15</v>
      </c>
      <c r="H15" s="165" t="s">
        <v>6</v>
      </c>
      <c r="I15" s="165" t="s">
        <v>270</v>
      </c>
      <c r="J15" s="165" t="s">
        <v>5</v>
      </c>
      <c r="K15" s="158" t="s">
        <v>204</v>
      </c>
      <c r="L15" s="144" t="s">
        <v>40</v>
      </c>
      <c r="M15" s="165">
        <v>48</v>
      </c>
      <c r="N15" s="165">
        <v>5</v>
      </c>
      <c r="O15" s="165" t="s">
        <v>235</v>
      </c>
      <c r="P15" s="147">
        <v>81000</v>
      </c>
      <c r="Q15" s="142">
        <v>0.9</v>
      </c>
      <c r="R15" s="165" t="s">
        <v>8</v>
      </c>
      <c r="S15" s="165" t="s">
        <v>6</v>
      </c>
      <c r="T15" s="165" t="s">
        <v>8</v>
      </c>
      <c r="U15" s="141">
        <v>27</v>
      </c>
      <c r="V15" s="140"/>
      <c r="W15" s="169"/>
      <c r="X15" s="169"/>
      <c r="Y15" s="169"/>
      <c r="Z15" s="169"/>
      <c r="AA15" s="169"/>
      <c r="AB15" s="169"/>
      <c r="AC15" s="169"/>
      <c r="AD15" s="169"/>
      <c r="AE15" s="169"/>
      <c r="AF15" s="169"/>
      <c r="AG15" s="169"/>
      <c r="AH15" s="169"/>
    </row>
    <row r="16" spans="1:34" ht="12.75" customHeight="1" x14ac:dyDescent="0.25">
      <c r="A16" s="144" t="s">
        <v>250</v>
      </c>
      <c r="B16" s="165" t="s">
        <v>4</v>
      </c>
      <c r="C16" s="165" t="s">
        <v>4</v>
      </c>
      <c r="D16" s="165" t="s">
        <v>6</v>
      </c>
      <c r="E16" s="165" t="s">
        <v>4</v>
      </c>
      <c r="F16" s="165" t="s">
        <v>4</v>
      </c>
      <c r="G16" s="165" t="s">
        <v>6</v>
      </c>
      <c r="H16" s="165" t="s">
        <v>6</v>
      </c>
      <c r="I16" s="165" t="s">
        <v>3</v>
      </c>
      <c r="J16" s="165"/>
      <c r="K16" s="158" t="s">
        <v>251</v>
      </c>
      <c r="L16" s="162" t="s">
        <v>252</v>
      </c>
      <c r="M16" s="165">
        <v>60</v>
      </c>
      <c r="N16" s="165" t="s">
        <v>79</v>
      </c>
      <c r="O16" s="148" t="s">
        <v>226</v>
      </c>
      <c r="P16" s="147">
        <v>15000</v>
      </c>
      <c r="Q16" s="142"/>
      <c r="R16" s="165" t="s">
        <v>3</v>
      </c>
      <c r="S16" s="165" t="s">
        <v>73</v>
      </c>
      <c r="T16" s="165" t="s">
        <v>5</v>
      </c>
      <c r="U16" s="141">
        <v>0</v>
      </c>
      <c r="V16" s="140" t="s">
        <v>269</v>
      </c>
      <c r="W16" s="169"/>
      <c r="X16" s="169"/>
      <c r="Y16" s="169"/>
      <c r="Z16" s="169"/>
      <c r="AA16" s="169"/>
      <c r="AB16" s="169"/>
      <c r="AC16" s="169"/>
      <c r="AD16" s="169"/>
      <c r="AE16" s="169"/>
      <c r="AF16" s="169"/>
      <c r="AG16" s="169"/>
      <c r="AH16" s="169"/>
    </row>
    <row r="17" spans="1:34" ht="12.75" customHeight="1" x14ac:dyDescent="0.25">
      <c r="A17" s="144" t="s">
        <v>286</v>
      </c>
      <c r="B17" s="165" t="s">
        <v>73</v>
      </c>
      <c r="C17" s="165" t="s">
        <v>6</v>
      </c>
      <c r="D17" s="165" t="s">
        <v>6</v>
      </c>
      <c r="E17" s="165" t="s">
        <v>73</v>
      </c>
      <c r="F17" s="165" t="s">
        <v>73</v>
      </c>
      <c r="G17" s="165" t="s">
        <v>7</v>
      </c>
      <c r="H17" s="165" t="s">
        <v>76</v>
      </c>
      <c r="I17" s="165" t="s">
        <v>4</v>
      </c>
      <c r="J17" s="165" t="s">
        <v>5</v>
      </c>
      <c r="K17" s="158" t="s">
        <v>205</v>
      </c>
      <c r="L17" s="144" t="s">
        <v>117</v>
      </c>
      <c r="M17" s="165">
        <v>40</v>
      </c>
      <c r="N17" s="165">
        <v>7</v>
      </c>
      <c r="O17" s="159" t="s">
        <v>287</v>
      </c>
      <c r="P17" s="147">
        <v>175000</v>
      </c>
      <c r="Q17" s="142"/>
      <c r="R17" s="165" t="s">
        <v>3</v>
      </c>
      <c r="S17" s="165" t="s">
        <v>6</v>
      </c>
      <c r="T17" s="165" t="s">
        <v>15</v>
      </c>
      <c r="U17" s="141">
        <v>9</v>
      </c>
      <c r="V17" s="140"/>
      <c r="W17" s="169"/>
      <c r="X17" s="169"/>
      <c r="Y17" s="169"/>
      <c r="Z17" s="169"/>
      <c r="AA17" s="169"/>
      <c r="AB17" s="169"/>
      <c r="AC17" s="169"/>
      <c r="AD17" s="169"/>
      <c r="AE17" s="169"/>
      <c r="AF17" s="169"/>
      <c r="AG17" s="169"/>
      <c r="AH17" s="169"/>
    </row>
    <row r="18" spans="1:34" ht="15" customHeight="1" x14ac:dyDescent="0.25">
      <c r="A18" s="144" t="s">
        <v>253</v>
      </c>
      <c r="B18" s="165" t="s">
        <v>4</v>
      </c>
      <c r="C18" s="165" t="s">
        <v>4</v>
      </c>
      <c r="D18" s="165" t="s">
        <v>4</v>
      </c>
      <c r="E18" s="165" t="s">
        <v>4</v>
      </c>
      <c r="F18" s="165" t="s">
        <v>6</v>
      </c>
      <c r="G18" s="165" t="s">
        <v>6</v>
      </c>
      <c r="H18" s="165" t="s">
        <v>4</v>
      </c>
      <c r="I18" s="165" t="s">
        <v>4</v>
      </c>
      <c r="J18" s="165" t="s">
        <v>3</v>
      </c>
      <c r="K18" s="158" t="s">
        <v>202</v>
      </c>
      <c r="L18" s="144" t="s">
        <v>37</v>
      </c>
      <c r="M18" s="165">
        <v>41</v>
      </c>
      <c r="N18" s="165">
        <v>8</v>
      </c>
      <c r="O18" s="165" t="s">
        <v>228</v>
      </c>
      <c r="P18" s="147">
        <v>9000</v>
      </c>
      <c r="Q18" s="142">
        <v>0.65</v>
      </c>
      <c r="R18" s="165" t="s">
        <v>3</v>
      </c>
      <c r="S18" s="165" t="s">
        <v>4</v>
      </c>
      <c r="T18" s="165" t="s">
        <v>5</v>
      </c>
      <c r="U18" s="141">
        <v>20</v>
      </c>
      <c r="V18" s="140"/>
      <c r="W18" s="169"/>
      <c r="X18" s="169"/>
      <c r="Y18" s="169"/>
      <c r="Z18" s="169"/>
      <c r="AA18" s="169"/>
      <c r="AB18" s="169"/>
      <c r="AC18" s="169"/>
      <c r="AD18" s="169"/>
      <c r="AE18" s="169"/>
      <c r="AF18" s="169"/>
      <c r="AG18" s="169"/>
      <c r="AH18" s="169"/>
    </row>
    <row r="19" spans="1:34" ht="15" customHeight="1" x14ac:dyDescent="0.25">
      <c r="A19" s="144" t="s">
        <v>254</v>
      </c>
      <c r="B19" s="165" t="s">
        <v>4</v>
      </c>
      <c r="C19" s="165" t="s">
        <v>4</v>
      </c>
      <c r="D19" s="165" t="s">
        <v>4</v>
      </c>
      <c r="E19" s="165" t="s">
        <v>4</v>
      </c>
      <c r="F19" s="165" t="s">
        <v>6</v>
      </c>
      <c r="G19" s="165" t="s">
        <v>6</v>
      </c>
      <c r="H19" s="165" t="s">
        <v>4</v>
      </c>
      <c r="I19" s="165" t="s">
        <v>4</v>
      </c>
      <c r="J19" s="165" t="s">
        <v>3</v>
      </c>
      <c r="K19" s="161" t="s">
        <v>202</v>
      </c>
      <c r="L19" s="144" t="s">
        <v>288</v>
      </c>
      <c r="M19" s="165">
        <v>41</v>
      </c>
      <c r="N19" s="165">
        <v>7</v>
      </c>
      <c r="O19" s="148" t="s">
        <v>228</v>
      </c>
      <c r="P19" s="147">
        <v>9000</v>
      </c>
      <c r="Q19" s="142">
        <v>0.65</v>
      </c>
      <c r="R19" s="165" t="s">
        <v>3</v>
      </c>
      <c r="S19" s="165" t="s">
        <v>4</v>
      </c>
      <c r="T19" s="165" t="s">
        <v>5</v>
      </c>
      <c r="U19" s="141">
        <v>20</v>
      </c>
      <c r="V19" s="140"/>
      <c r="W19" s="169"/>
      <c r="X19" s="169"/>
      <c r="Y19" s="169"/>
      <c r="Z19" s="169"/>
      <c r="AA19" s="169"/>
      <c r="AB19" s="169"/>
      <c r="AC19" s="169"/>
      <c r="AD19" s="169"/>
      <c r="AE19" s="169"/>
      <c r="AF19" s="169"/>
      <c r="AG19" s="169"/>
      <c r="AH19" s="169"/>
    </row>
    <row r="20" spans="1:34" ht="12.75" customHeight="1" x14ac:dyDescent="0.25">
      <c r="A20" s="144" t="s">
        <v>106</v>
      </c>
      <c r="B20" s="165" t="s">
        <v>4</v>
      </c>
      <c r="C20" s="165" t="s">
        <v>6</v>
      </c>
      <c r="D20" s="165" t="s">
        <v>6</v>
      </c>
      <c r="E20" s="165" t="s">
        <v>73</v>
      </c>
      <c r="F20" s="165" t="s">
        <v>73</v>
      </c>
      <c r="G20" s="165" t="s">
        <v>6</v>
      </c>
      <c r="H20" s="165" t="s">
        <v>6</v>
      </c>
      <c r="I20" s="165" t="s">
        <v>4</v>
      </c>
      <c r="J20" s="165" t="s">
        <v>3</v>
      </c>
      <c r="K20" s="161" t="s">
        <v>202</v>
      </c>
      <c r="L20" s="144" t="s">
        <v>37</v>
      </c>
      <c r="M20" s="165">
        <v>45</v>
      </c>
      <c r="N20" s="165">
        <v>7</v>
      </c>
      <c r="O20" s="159" t="s">
        <v>118</v>
      </c>
      <c r="P20" s="147">
        <v>266000</v>
      </c>
      <c r="Q20" s="142"/>
      <c r="R20" s="165" t="s">
        <v>3</v>
      </c>
      <c r="S20" s="165" t="s">
        <v>4</v>
      </c>
      <c r="T20" s="165" t="s">
        <v>5</v>
      </c>
      <c r="U20" s="141" t="s">
        <v>266</v>
      </c>
      <c r="V20" s="140" t="s">
        <v>111</v>
      </c>
      <c r="W20" s="169"/>
      <c r="X20" s="169"/>
      <c r="Y20" s="169"/>
      <c r="Z20" s="169"/>
      <c r="AA20" s="169"/>
      <c r="AB20" s="169"/>
      <c r="AC20" s="169"/>
      <c r="AD20" s="169"/>
      <c r="AE20" s="169"/>
      <c r="AF20" s="169"/>
      <c r="AG20" s="169"/>
      <c r="AH20" s="169"/>
    </row>
    <row r="21" spans="1:34" ht="12.75" customHeight="1" x14ac:dyDescent="0.25">
      <c r="A21" s="144" t="s">
        <v>237</v>
      </c>
      <c r="B21" s="165" t="s">
        <v>6</v>
      </c>
      <c r="C21" s="165" t="s">
        <v>73</v>
      </c>
      <c r="D21" s="165" t="s">
        <v>73</v>
      </c>
      <c r="E21" s="165" t="s">
        <v>73</v>
      </c>
      <c r="F21" s="165" t="s">
        <v>73</v>
      </c>
      <c r="G21" s="165" t="s">
        <v>7</v>
      </c>
      <c r="H21" s="165" t="s">
        <v>6</v>
      </c>
      <c r="I21" s="165" t="s">
        <v>3</v>
      </c>
      <c r="J21" s="165" t="s">
        <v>3</v>
      </c>
      <c r="K21" s="158" t="s">
        <v>206</v>
      </c>
      <c r="L21" s="144" t="s">
        <v>38</v>
      </c>
      <c r="M21" s="165">
        <v>50</v>
      </c>
      <c r="N21" s="165">
        <v>7</v>
      </c>
      <c r="O21" s="148" t="s">
        <v>223</v>
      </c>
      <c r="P21" s="147">
        <v>220000</v>
      </c>
      <c r="Q21" s="142"/>
      <c r="R21" s="165" t="s">
        <v>5</v>
      </c>
      <c r="S21" s="165" t="s">
        <v>4</v>
      </c>
      <c r="T21" s="165" t="s">
        <v>8</v>
      </c>
      <c r="U21" s="141">
        <v>40</v>
      </c>
      <c r="V21" s="140"/>
      <c r="W21" s="169"/>
      <c r="X21" s="169"/>
      <c r="Y21" s="169"/>
      <c r="Z21" s="169"/>
      <c r="AA21" s="169"/>
      <c r="AB21" s="169"/>
      <c r="AC21" s="169"/>
      <c r="AD21" s="169"/>
      <c r="AE21" s="169"/>
      <c r="AF21" s="169"/>
      <c r="AG21" s="169"/>
      <c r="AH21" s="169"/>
    </row>
    <row r="22" spans="1:34" ht="12.75" customHeight="1" x14ac:dyDescent="0.25">
      <c r="A22" s="144" t="s">
        <v>63</v>
      </c>
      <c r="B22" s="165" t="s">
        <v>73</v>
      </c>
      <c r="C22" s="165" t="s">
        <v>76</v>
      </c>
      <c r="D22" s="165" t="s">
        <v>76</v>
      </c>
      <c r="E22" s="165" t="s">
        <v>76</v>
      </c>
      <c r="F22" s="165" t="s">
        <v>76</v>
      </c>
      <c r="G22" s="165" t="s">
        <v>7</v>
      </c>
      <c r="H22" s="165" t="s">
        <v>259</v>
      </c>
      <c r="I22" s="165" t="s">
        <v>4</v>
      </c>
      <c r="J22" s="165" t="s">
        <v>3</v>
      </c>
      <c r="K22" s="158" t="s">
        <v>206</v>
      </c>
      <c r="L22" s="144" t="s">
        <v>38</v>
      </c>
      <c r="M22" s="165">
        <v>65</v>
      </c>
      <c r="N22" s="165">
        <v>7</v>
      </c>
      <c r="O22" s="148" t="s">
        <v>236</v>
      </c>
      <c r="P22" s="147">
        <v>82320</v>
      </c>
      <c r="Q22" s="142">
        <v>1.1000000000000001</v>
      </c>
      <c r="R22" s="165" t="s">
        <v>5</v>
      </c>
      <c r="S22" s="165" t="s">
        <v>4</v>
      </c>
      <c r="T22" s="165" t="s">
        <v>8</v>
      </c>
      <c r="U22" s="141">
        <v>54</v>
      </c>
      <c r="V22" s="140"/>
      <c r="W22" s="169"/>
      <c r="X22" s="169"/>
      <c r="Y22" s="169"/>
      <c r="Z22" s="169"/>
      <c r="AA22" s="169"/>
      <c r="AB22" s="169"/>
      <c r="AC22" s="169"/>
      <c r="AD22" s="169"/>
      <c r="AE22" s="169"/>
      <c r="AF22" s="169"/>
      <c r="AG22" s="169"/>
      <c r="AH22" s="169"/>
    </row>
    <row r="23" spans="1:34" ht="12.75" customHeight="1" x14ac:dyDescent="0.25">
      <c r="A23" s="144" t="s">
        <v>64</v>
      </c>
      <c r="B23" s="165" t="s">
        <v>6</v>
      </c>
      <c r="C23" s="165" t="s">
        <v>73</v>
      </c>
      <c r="D23" s="165" t="s">
        <v>73</v>
      </c>
      <c r="E23" s="165" t="s">
        <v>73</v>
      </c>
      <c r="F23" s="165" t="s">
        <v>73</v>
      </c>
      <c r="G23" s="165" t="s">
        <v>7</v>
      </c>
      <c r="H23" s="165" t="s">
        <v>6</v>
      </c>
      <c r="I23" s="165" t="s">
        <v>4</v>
      </c>
      <c r="J23" s="165" t="s">
        <v>3</v>
      </c>
      <c r="K23" s="158" t="s">
        <v>206</v>
      </c>
      <c r="L23" s="144" t="s">
        <v>38</v>
      </c>
      <c r="M23" s="165">
        <v>50</v>
      </c>
      <c r="N23" s="165">
        <v>7</v>
      </c>
      <c r="O23" s="159" t="s">
        <v>236</v>
      </c>
      <c r="P23" s="147">
        <v>80000</v>
      </c>
      <c r="Q23" s="142">
        <v>0.9</v>
      </c>
      <c r="R23" s="165" t="s">
        <v>5</v>
      </c>
      <c r="S23" s="165" t="s">
        <v>4</v>
      </c>
      <c r="T23" s="165" t="s">
        <v>8</v>
      </c>
      <c r="U23" s="141">
        <v>40</v>
      </c>
      <c r="V23" s="140"/>
      <c r="W23" s="169"/>
      <c r="X23" s="169"/>
      <c r="Y23" s="169"/>
      <c r="Z23" s="169"/>
      <c r="AA23" s="169"/>
      <c r="AB23" s="169"/>
      <c r="AC23" s="169"/>
      <c r="AD23" s="169"/>
      <c r="AE23" s="169"/>
      <c r="AF23" s="169"/>
      <c r="AG23" s="169"/>
      <c r="AH23" s="169"/>
    </row>
    <row r="24" spans="1:34" ht="15" customHeight="1" x14ac:dyDescent="0.25">
      <c r="A24" s="144" t="s">
        <v>122</v>
      </c>
      <c r="B24" s="165" t="s">
        <v>4</v>
      </c>
      <c r="C24" s="165" t="s">
        <v>4</v>
      </c>
      <c r="D24" s="165" t="s">
        <v>6</v>
      </c>
      <c r="E24" s="165" t="s">
        <v>4</v>
      </c>
      <c r="F24" s="165" t="s">
        <v>6</v>
      </c>
      <c r="G24" s="165" t="s">
        <v>73</v>
      </c>
      <c r="H24" s="165" t="s">
        <v>6</v>
      </c>
      <c r="I24" s="165" t="s">
        <v>4</v>
      </c>
      <c r="J24" s="165" t="s">
        <v>5</v>
      </c>
      <c r="K24" s="158" t="s">
        <v>201</v>
      </c>
      <c r="L24" s="144" t="s">
        <v>123</v>
      </c>
      <c r="M24" s="165">
        <v>59</v>
      </c>
      <c r="N24" s="165" t="s">
        <v>79</v>
      </c>
      <c r="O24" s="148" t="s">
        <v>223</v>
      </c>
      <c r="P24" s="147">
        <v>10000</v>
      </c>
      <c r="Q24" s="142">
        <v>0.9</v>
      </c>
      <c r="R24" s="165" t="s">
        <v>3</v>
      </c>
      <c r="S24" s="165" t="s">
        <v>73</v>
      </c>
      <c r="T24" s="165" t="s">
        <v>5</v>
      </c>
      <c r="U24" s="141">
        <v>41</v>
      </c>
      <c r="V24" s="160"/>
      <c r="W24" s="169"/>
      <c r="X24" s="169"/>
      <c r="Y24" s="169"/>
      <c r="Z24" s="169"/>
      <c r="AA24" s="169"/>
      <c r="AB24" s="169"/>
      <c r="AC24" s="169"/>
      <c r="AD24" s="169"/>
      <c r="AE24" s="169"/>
      <c r="AF24" s="169"/>
      <c r="AG24" s="169"/>
      <c r="AH24" s="169"/>
    </row>
    <row r="25" spans="1:34" ht="15" customHeight="1" x14ac:dyDescent="0.25">
      <c r="A25" s="144" t="s">
        <v>95</v>
      </c>
      <c r="B25" s="165" t="s">
        <v>6</v>
      </c>
      <c r="C25" s="165" t="s">
        <v>6</v>
      </c>
      <c r="D25" s="165" t="s">
        <v>6</v>
      </c>
      <c r="E25" s="165" t="s">
        <v>73</v>
      </c>
      <c r="F25" s="165" t="s">
        <v>7</v>
      </c>
      <c r="G25" s="165" t="s">
        <v>7</v>
      </c>
      <c r="H25" s="165" t="s">
        <v>6</v>
      </c>
      <c r="I25" s="165" t="s">
        <v>4</v>
      </c>
      <c r="J25" s="165" t="s">
        <v>5</v>
      </c>
      <c r="K25" s="161" t="s">
        <v>205</v>
      </c>
      <c r="L25" s="144" t="s">
        <v>289</v>
      </c>
      <c r="M25" s="165">
        <v>40</v>
      </c>
      <c r="N25" s="165">
        <v>7</v>
      </c>
      <c r="O25" s="148" t="s">
        <v>232</v>
      </c>
      <c r="P25" s="147">
        <v>180000</v>
      </c>
      <c r="Q25" s="142">
        <v>2.5</v>
      </c>
      <c r="R25" s="165" t="s">
        <v>3</v>
      </c>
      <c r="S25" s="165" t="s">
        <v>4</v>
      </c>
      <c r="T25" s="165" t="s">
        <v>15</v>
      </c>
      <c r="U25" s="141">
        <v>21</v>
      </c>
      <c r="V25" s="140" t="s">
        <v>109</v>
      </c>
      <c r="W25" s="169"/>
      <c r="X25" s="169"/>
      <c r="Y25" s="169"/>
      <c r="Z25" s="169"/>
      <c r="AA25" s="169"/>
      <c r="AB25" s="169"/>
      <c r="AC25" s="169"/>
      <c r="AD25" s="169"/>
      <c r="AE25" s="169"/>
      <c r="AF25" s="169"/>
      <c r="AG25" s="169"/>
      <c r="AH25" s="169"/>
    </row>
    <row r="26" spans="1:34" ht="15" customHeight="1" x14ac:dyDescent="0.25">
      <c r="A26" s="144" t="s">
        <v>65</v>
      </c>
      <c r="B26" s="165" t="s">
        <v>73</v>
      </c>
      <c r="C26" s="165" t="s">
        <v>73</v>
      </c>
      <c r="D26" s="165" t="s">
        <v>73</v>
      </c>
      <c r="E26" s="165" t="s">
        <v>73</v>
      </c>
      <c r="F26" s="165" t="s">
        <v>76</v>
      </c>
      <c r="G26" s="165" t="s">
        <v>7</v>
      </c>
      <c r="H26" s="165" t="s">
        <v>6</v>
      </c>
      <c r="I26" s="165" t="s">
        <v>3</v>
      </c>
      <c r="J26" s="165" t="s">
        <v>5</v>
      </c>
      <c r="K26" s="161" t="s">
        <v>200</v>
      </c>
      <c r="L26" s="144" t="s">
        <v>44</v>
      </c>
      <c r="M26" s="165">
        <v>38</v>
      </c>
      <c r="N26" s="165">
        <v>8</v>
      </c>
      <c r="O26" s="148" t="s">
        <v>239</v>
      </c>
      <c r="P26" s="147">
        <v>19600</v>
      </c>
      <c r="Q26" s="142">
        <v>0.26</v>
      </c>
      <c r="R26" s="165" t="s">
        <v>5</v>
      </c>
      <c r="S26" s="165" t="s">
        <v>4</v>
      </c>
      <c r="T26" s="165" t="s">
        <v>3</v>
      </c>
      <c r="U26" s="141">
        <v>46</v>
      </c>
      <c r="V26" s="140" t="s">
        <v>80</v>
      </c>
      <c r="W26" s="169"/>
      <c r="X26" s="169"/>
      <c r="Y26" s="169"/>
      <c r="Z26" s="169"/>
      <c r="AA26" s="169"/>
      <c r="AB26" s="169"/>
      <c r="AC26" s="169"/>
      <c r="AD26" s="169"/>
      <c r="AE26" s="169"/>
      <c r="AF26" s="169"/>
      <c r="AG26" s="169"/>
      <c r="AH26" s="169"/>
    </row>
    <row r="27" spans="1:34" ht="15" customHeight="1" x14ac:dyDescent="0.25">
      <c r="A27" s="144" t="s">
        <v>238</v>
      </c>
      <c r="B27" s="165" t="s">
        <v>73</v>
      </c>
      <c r="C27" s="165" t="s">
        <v>73</v>
      </c>
      <c r="D27" s="165" t="s">
        <v>73</v>
      </c>
      <c r="E27" s="165" t="s">
        <v>73</v>
      </c>
      <c r="F27" s="165" t="s">
        <v>76</v>
      </c>
      <c r="G27" s="165" t="s">
        <v>7</v>
      </c>
      <c r="H27" s="165" t="s">
        <v>6</v>
      </c>
      <c r="I27" s="165" t="s">
        <v>3</v>
      </c>
      <c r="J27" s="165" t="s">
        <v>5</v>
      </c>
      <c r="K27" s="161" t="s">
        <v>240</v>
      </c>
      <c r="L27" s="144" t="s">
        <v>290</v>
      </c>
      <c r="M27" s="165">
        <v>38</v>
      </c>
      <c r="N27" s="165">
        <v>4</v>
      </c>
      <c r="O27" s="148" t="s">
        <v>291</v>
      </c>
      <c r="P27" s="147">
        <v>14000</v>
      </c>
      <c r="Q27" s="142"/>
      <c r="R27" s="165" t="s">
        <v>5</v>
      </c>
      <c r="S27" s="165" t="s">
        <v>4</v>
      </c>
      <c r="T27" s="165" t="s">
        <v>3</v>
      </c>
      <c r="U27" s="141">
        <v>46</v>
      </c>
      <c r="V27" s="140" t="s">
        <v>263</v>
      </c>
      <c r="W27" s="169"/>
      <c r="X27" s="169"/>
      <c r="Y27" s="169"/>
      <c r="Z27" s="169"/>
      <c r="AA27" s="169"/>
      <c r="AB27" s="169"/>
      <c r="AC27" s="169"/>
      <c r="AD27" s="169"/>
      <c r="AE27" s="169"/>
      <c r="AF27" s="169"/>
      <c r="AG27" s="169"/>
      <c r="AH27" s="169"/>
    </row>
    <row r="28" spans="1:34" ht="12.75" customHeight="1" x14ac:dyDescent="0.25">
      <c r="A28" s="144" t="s">
        <v>66</v>
      </c>
      <c r="B28" s="165" t="s">
        <v>4</v>
      </c>
      <c r="C28" s="165" t="s">
        <v>4</v>
      </c>
      <c r="D28" s="165" t="s">
        <v>6</v>
      </c>
      <c r="E28" s="165" t="s">
        <v>4</v>
      </c>
      <c r="F28" s="165" t="s">
        <v>73</v>
      </c>
      <c r="G28" s="165" t="s">
        <v>73</v>
      </c>
      <c r="H28" s="165" t="s">
        <v>6</v>
      </c>
      <c r="I28" s="165" t="s">
        <v>3</v>
      </c>
      <c r="J28" s="165" t="s">
        <v>3</v>
      </c>
      <c r="K28" s="161" t="s">
        <v>202</v>
      </c>
      <c r="L28" s="162" t="s">
        <v>255</v>
      </c>
      <c r="M28" s="165">
        <v>41</v>
      </c>
      <c r="N28" s="165">
        <v>7</v>
      </c>
      <c r="O28" s="148" t="s">
        <v>225</v>
      </c>
      <c r="P28" s="147">
        <v>1840</v>
      </c>
      <c r="Q28" s="142">
        <v>0.55000000000000004</v>
      </c>
      <c r="R28" s="165" t="s">
        <v>3</v>
      </c>
      <c r="S28" s="165" t="s">
        <v>6</v>
      </c>
      <c r="T28" s="165" t="s">
        <v>5</v>
      </c>
      <c r="U28" s="141">
        <v>12</v>
      </c>
      <c r="V28" s="140" t="s">
        <v>84</v>
      </c>
      <c r="W28" s="169"/>
      <c r="X28" s="169"/>
      <c r="Y28" s="169"/>
      <c r="Z28" s="169"/>
      <c r="AA28" s="169"/>
      <c r="AB28" s="169"/>
      <c r="AC28" s="169"/>
      <c r="AD28" s="169"/>
      <c r="AE28" s="169"/>
      <c r="AF28" s="169"/>
      <c r="AG28" s="169"/>
      <c r="AH28" s="169"/>
    </row>
    <row r="29" spans="1:34" ht="15" customHeight="1" x14ac:dyDescent="0.25">
      <c r="A29" s="144" t="s">
        <v>94</v>
      </c>
      <c r="B29" s="165" t="s">
        <v>4</v>
      </c>
      <c r="C29" s="165" t="s">
        <v>4</v>
      </c>
      <c r="D29" s="165" t="s">
        <v>6</v>
      </c>
      <c r="E29" s="165" t="s">
        <v>4</v>
      </c>
      <c r="F29" s="165" t="s">
        <v>73</v>
      </c>
      <c r="G29" s="165" t="s">
        <v>73</v>
      </c>
      <c r="H29" s="165" t="s">
        <v>6</v>
      </c>
      <c r="I29" s="165" t="s">
        <v>3</v>
      </c>
      <c r="J29" s="165" t="s">
        <v>3</v>
      </c>
      <c r="K29" s="158" t="s">
        <v>202</v>
      </c>
      <c r="L29" s="162" t="s">
        <v>255</v>
      </c>
      <c r="M29" s="165">
        <v>41</v>
      </c>
      <c r="N29" s="165">
        <v>7</v>
      </c>
      <c r="O29" s="148" t="s">
        <v>225</v>
      </c>
      <c r="P29" s="147">
        <v>1840</v>
      </c>
      <c r="Q29" s="142">
        <v>0.65</v>
      </c>
      <c r="R29" s="165" t="s">
        <v>3</v>
      </c>
      <c r="S29" s="165" t="s">
        <v>6</v>
      </c>
      <c r="T29" s="165" t="s">
        <v>5</v>
      </c>
      <c r="U29" s="141">
        <v>12</v>
      </c>
      <c r="V29" s="140"/>
      <c r="W29" s="169"/>
      <c r="X29" s="169"/>
      <c r="Y29" s="169"/>
      <c r="Z29" s="169"/>
      <c r="AA29" s="169"/>
      <c r="AB29" s="169"/>
      <c r="AC29" s="169"/>
      <c r="AD29" s="169"/>
      <c r="AE29" s="169"/>
      <c r="AF29" s="169"/>
      <c r="AG29" s="169"/>
      <c r="AH29" s="169"/>
    </row>
    <row r="30" spans="1:34" ht="15" customHeight="1" x14ac:dyDescent="0.25">
      <c r="A30" s="144" t="s">
        <v>245</v>
      </c>
      <c r="B30" s="165" t="s">
        <v>73</v>
      </c>
      <c r="C30" s="165" t="s">
        <v>6</v>
      </c>
      <c r="D30" s="165" t="s">
        <v>6</v>
      </c>
      <c r="E30" s="165" t="s">
        <v>73</v>
      </c>
      <c r="F30" s="165" t="s">
        <v>73</v>
      </c>
      <c r="G30" s="165" t="s">
        <v>7</v>
      </c>
      <c r="H30" s="165" t="s">
        <v>76</v>
      </c>
      <c r="I30" s="165" t="s">
        <v>4</v>
      </c>
      <c r="J30" s="165" t="s">
        <v>8</v>
      </c>
      <c r="K30" s="161" t="s">
        <v>205</v>
      </c>
      <c r="L30" s="144" t="s">
        <v>46</v>
      </c>
      <c r="M30" s="165">
        <v>45</v>
      </c>
      <c r="N30" s="165">
        <v>6</v>
      </c>
      <c r="O30" s="159" t="s">
        <v>246</v>
      </c>
      <c r="P30" s="147">
        <v>50000</v>
      </c>
      <c r="Q30" s="142">
        <v>1.4</v>
      </c>
      <c r="R30" s="165" t="s">
        <v>3</v>
      </c>
      <c r="S30" s="165" t="s">
        <v>4</v>
      </c>
      <c r="T30" s="165" t="s">
        <v>15</v>
      </c>
      <c r="U30" s="141">
        <v>20</v>
      </c>
      <c r="V30" s="140" t="s">
        <v>110</v>
      </c>
      <c r="W30" s="169"/>
      <c r="X30" s="169"/>
      <c r="Y30" s="169"/>
      <c r="Z30" s="169"/>
      <c r="AA30" s="169"/>
      <c r="AB30" s="169"/>
      <c r="AC30" s="169"/>
      <c r="AD30" s="169"/>
      <c r="AE30" s="169"/>
      <c r="AF30" s="169"/>
      <c r="AG30" s="169"/>
      <c r="AH30" s="169"/>
    </row>
    <row r="31" spans="1:34" ht="15" customHeight="1" x14ac:dyDescent="0.25">
      <c r="A31" s="144" t="s">
        <v>247</v>
      </c>
      <c r="B31" s="165" t="s">
        <v>76</v>
      </c>
      <c r="C31" s="165" t="s">
        <v>6</v>
      </c>
      <c r="D31" s="165" t="s">
        <v>6</v>
      </c>
      <c r="E31" s="165" t="s">
        <v>6</v>
      </c>
      <c r="F31" s="165" t="s">
        <v>6</v>
      </c>
      <c r="G31" s="165" t="s">
        <v>7</v>
      </c>
      <c r="H31" s="165" t="s">
        <v>76</v>
      </c>
      <c r="I31" s="165" t="s">
        <v>4</v>
      </c>
      <c r="J31" s="165" t="s">
        <v>8</v>
      </c>
      <c r="K31" s="161" t="s">
        <v>205</v>
      </c>
      <c r="L31" s="144" t="s">
        <v>46</v>
      </c>
      <c r="M31" s="165">
        <v>45</v>
      </c>
      <c r="N31" s="165">
        <v>6</v>
      </c>
      <c r="O31" s="159" t="s">
        <v>246</v>
      </c>
      <c r="P31" s="147">
        <v>34000</v>
      </c>
      <c r="Q31" s="142">
        <v>1.4</v>
      </c>
      <c r="R31" s="165" t="s">
        <v>3</v>
      </c>
      <c r="S31" s="165" t="s">
        <v>4</v>
      </c>
      <c r="T31" s="165" t="s">
        <v>15</v>
      </c>
      <c r="U31" s="141">
        <v>20</v>
      </c>
      <c r="V31" s="140" t="s">
        <v>110</v>
      </c>
      <c r="W31" s="169"/>
      <c r="X31" s="169"/>
      <c r="Y31" s="169"/>
      <c r="Z31" s="169"/>
      <c r="AA31" s="169"/>
      <c r="AB31" s="169"/>
      <c r="AC31" s="169"/>
      <c r="AD31" s="169"/>
      <c r="AE31" s="169"/>
      <c r="AF31" s="169"/>
      <c r="AG31" s="169"/>
      <c r="AH31" s="169"/>
    </row>
    <row r="32" spans="1:34" ht="15" customHeight="1" x14ac:dyDescent="0.25">
      <c r="A32" s="144" t="s">
        <v>292</v>
      </c>
      <c r="B32" s="165" t="s">
        <v>73</v>
      </c>
      <c r="C32" s="165" t="s">
        <v>6</v>
      </c>
      <c r="D32" s="165" t="s">
        <v>6</v>
      </c>
      <c r="E32" s="165" t="s">
        <v>6</v>
      </c>
      <c r="F32" s="165" t="s">
        <v>73</v>
      </c>
      <c r="G32" s="165" t="s">
        <v>7</v>
      </c>
      <c r="H32" s="165" t="s">
        <v>6</v>
      </c>
      <c r="I32" s="165" t="s">
        <v>4</v>
      </c>
      <c r="J32" s="165" t="s">
        <v>5</v>
      </c>
      <c r="K32" s="161" t="s">
        <v>205</v>
      </c>
      <c r="L32" s="144" t="s">
        <v>36</v>
      </c>
      <c r="M32" s="165">
        <v>41</v>
      </c>
      <c r="N32" s="165">
        <v>7</v>
      </c>
      <c r="O32" s="159" t="s">
        <v>232</v>
      </c>
      <c r="P32" s="147">
        <v>156960</v>
      </c>
      <c r="Q32" s="142">
        <v>1.1000000000000001</v>
      </c>
      <c r="R32" s="165" t="s">
        <v>3</v>
      </c>
      <c r="S32" s="165" t="s">
        <v>4</v>
      </c>
      <c r="T32" s="165" t="s">
        <v>15</v>
      </c>
      <c r="U32" s="141">
        <v>25</v>
      </c>
      <c r="V32" s="140" t="s">
        <v>207</v>
      </c>
      <c r="W32" s="169"/>
      <c r="X32" s="169"/>
      <c r="Y32" s="169"/>
      <c r="Z32" s="169"/>
      <c r="AA32" s="169"/>
      <c r="AB32" s="169"/>
      <c r="AC32" s="169"/>
      <c r="AD32" s="169"/>
      <c r="AE32" s="169"/>
      <c r="AF32" s="169"/>
      <c r="AG32" s="169"/>
      <c r="AH32" s="169"/>
    </row>
    <row r="33" spans="1:34" ht="15" customHeight="1" x14ac:dyDescent="0.25">
      <c r="A33" s="144" t="s">
        <v>104</v>
      </c>
      <c r="B33" s="165" t="s">
        <v>76</v>
      </c>
      <c r="C33" s="165" t="s">
        <v>76</v>
      </c>
      <c r="D33" s="165" t="s">
        <v>76</v>
      </c>
      <c r="E33" s="165" t="s">
        <v>76</v>
      </c>
      <c r="F33" s="165" t="s">
        <v>76</v>
      </c>
      <c r="G33" s="165" t="s">
        <v>7</v>
      </c>
      <c r="H33" s="165" t="s">
        <v>259</v>
      </c>
      <c r="I33" s="165" t="s">
        <v>3</v>
      </c>
      <c r="J33" s="165" t="s">
        <v>8</v>
      </c>
      <c r="K33" s="161" t="s">
        <v>200</v>
      </c>
      <c r="L33" s="144" t="s">
        <v>293</v>
      </c>
      <c r="M33" s="165">
        <v>34</v>
      </c>
      <c r="N33" s="165">
        <v>3</v>
      </c>
      <c r="O33" s="165" t="s">
        <v>294</v>
      </c>
      <c r="P33" s="147">
        <v>18160</v>
      </c>
      <c r="Q33" s="142">
        <v>0.25</v>
      </c>
      <c r="R33" s="165" t="s">
        <v>5</v>
      </c>
      <c r="S33" s="165" t="s">
        <v>4</v>
      </c>
      <c r="T33" s="165" t="s">
        <v>3</v>
      </c>
      <c r="U33" s="141">
        <v>40</v>
      </c>
      <c r="V33" s="140" t="s">
        <v>81</v>
      </c>
      <c r="W33" s="169"/>
      <c r="X33" s="169"/>
      <c r="Y33" s="169"/>
      <c r="Z33" s="169"/>
      <c r="AA33" s="169"/>
      <c r="AB33" s="169"/>
      <c r="AC33" s="169"/>
      <c r="AD33" s="169"/>
      <c r="AE33" s="169"/>
      <c r="AF33" s="169"/>
      <c r="AG33" s="169"/>
      <c r="AH33" s="169"/>
    </row>
    <row r="34" spans="1:34" ht="15" customHeight="1" x14ac:dyDescent="0.25">
      <c r="A34" s="144" t="s">
        <v>67</v>
      </c>
      <c r="B34" s="165" t="s">
        <v>73</v>
      </c>
      <c r="C34" s="165" t="s">
        <v>73</v>
      </c>
      <c r="D34" s="165" t="s">
        <v>283</v>
      </c>
      <c r="E34" s="165" t="s">
        <v>283</v>
      </c>
      <c r="F34" s="165" t="s">
        <v>73</v>
      </c>
      <c r="G34" s="165" t="s">
        <v>7</v>
      </c>
      <c r="H34" s="165" t="s">
        <v>73</v>
      </c>
      <c r="I34" s="165" t="s">
        <v>3</v>
      </c>
      <c r="J34" s="165" t="s">
        <v>5</v>
      </c>
      <c r="K34" s="161" t="s">
        <v>200</v>
      </c>
      <c r="L34" s="144" t="s">
        <v>35</v>
      </c>
      <c r="M34" s="165">
        <v>40</v>
      </c>
      <c r="N34" s="165">
        <v>6</v>
      </c>
      <c r="O34" s="159" t="s">
        <v>241</v>
      </c>
      <c r="P34" s="147">
        <v>190000</v>
      </c>
      <c r="Q34" s="142">
        <v>0.7</v>
      </c>
      <c r="R34" s="165" t="s">
        <v>5</v>
      </c>
      <c r="S34" s="165" t="s">
        <v>4</v>
      </c>
      <c r="T34" s="165" t="s">
        <v>3</v>
      </c>
      <c r="U34" s="141">
        <v>28</v>
      </c>
      <c r="V34" s="140" t="s">
        <v>85</v>
      </c>
      <c r="W34" s="169"/>
      <c r="X34" s="169"/>
      <c r="Y34" s="169"/>
      <c r="Z34" s="169"/>
      <c r="AA34" s="169"/>
      <c r="AB34" s="169"/>
      <c r="AC34" s="169"/>
      <c r="AD34" s="169"/>
      <c r="AE34" s="169"/>
      <c r="AF34" s="169"/>
      <c r="AG34" s="169"/>
      <c r="AH34" s="169"/>
    </row>
    <row r="35" spans="1:34" ht="12.75" customHeight="1" x14ac:dyDescent="0.25">
      <c r="A35" s="144" t="s">
        <v>89</v>
      </c>
      <c r="B35" s="165" t="s">
        <v>6</v>
      </c>
      <c r="C35" s="165" t="s">
        <v>4</v>
      </c>
      <c r="D35" s="165" t="s">
        <v>4</v>
      </c>
      <c r="E35" s="165" t="s">
        <v>4</v>
      </c>
      <c r="F35" s="165" t="s">
        <v>7</v>
      </c>
      <c r="G35" s="165" t="s">
        <v>7</v>
      </c>
      <c r="H35" s="165" t="s">
        <v>76</v>
      </c>
      <c r="I35" s="165" t="s">
        <v>3</v>
      </c>
      <c r="J35" s="165" t="s">
        <v>8</v>
      </c>
      <c r="K35" s="161" t="s">
        <v>201</v>
      </c>
      <c r="L35" s="144" t="s">
        <v>40</v>
      </c>
      <c r="M35" s="165">
        <v>40</v>
      </c>
      <c r="N35" s="165">
        <v>9</v>
      </c>
      <c r="O35" s="148" t="s">
        <v>223</v>
      </c>
      <c r="P35" s="147">
        <v>13600</v>
      </c>
      <c r="Q35" s="142">
        <v>1.1000000000000001</v>
      </c>
      <c r="R35" s="165" t="s">
        <v>5</v>
      </c>
      <c r="S35" s="165" t="s">
        <v>76</v>
      </c>
      <c r="T35" s="165" t="s">
        <v>5</v>
      </c>
      <c r="U35" s="141">
        <v>24</v>
      </c>
      <c r="V35" s="140"/>
      <c r="W35" s="169"/>
      <c r="X35" s="169"/>
      <c r="Y35" s="169"/>
      <c r="Z35" s="169"/>
      <c r="AA35" s="169"/>
      <c r="AB35" s="169"/>
      <c r="AC35" s="169"/>
      <c r="AD35" s="169"/>
      <c r="AE35" s="169"/>
      <c r="AF35" s="169"/>
      <c r="AG35" s="169"/>
      <c r="AH35" s="169"/>
    </row>
    <row r="36" spans="1:34" ht="15" customHeight="1" x14ac:dyDescent="0.25">
      <c r="A36" s="144" t="s">
        <v>295</v>
      </c>
      <c r="B36" s="165" t="s">
        <v>76</v>
      </c>
      <c r="C36" s="165" t="s">
        <v>76</v>
      </c>
      <c r="D36" s="165" t="s">
        <v>76</v>
      </c>
      <c r="E36" s="165" t="s">
        <v>76</v>
      </c>
      <c r="F36" s="165" t="s">
        <v>73</v>
      </c>
      <c r="G36" s="165" t="s">
        <v>7</v>
      </c>
      <c r="H36" s="165" t="s">
        <v>296</v>
      </c>
      <c r="I36" s="165" t="s">
        <v>3</v>
      </c>
      <c r="J36" s="165" t="s">
        <v>5</v>
      </c>
      <c r="K36" s="158" t="s">
        <v>206</v>
      </c>
      <c r="L36" s="144" t="s">
        <v>38</v>
      </c>
      <c r="M36" s="165">
        <v>65</v>
      </c>
      <c r="N36" s="165" t="s">
        <v>79</v>
      </c>
      <c r="O36" s="159" t="s">
        <v>242</v>
      </c>
      <c r="P36" s="147">
        <v>17280</v>
      </c>
      <c r="Q36" s="142">
        <v>0.8</v>
      </c>
      <c r="R36" s="165" t="s">
        <v>5</v>
      </c>
      <c r="S36" s="165" t="s">
        <v>6</v>
      </c>
      <c r="T36" s="165" t="s">
        <v>8</v>
      </c>
      <c r="U36" s="141">
        <v>50</v>
      </c>
      <c r="V36" s="140"/>
      <c r="W36" s="169"/>
      <c r="X36" s="169"/>
      <c r="Y36" s="169"/>
      <c r="Z36" s="169"/>
      <c r="AA36" s="169"/>
      <c r="AB36" s="169"/>
      <c r="AC36" s="169"/>
      <c r="AD36" s="169"/>
      <c r="AE36" s="169"/>
      <c r="AF36" s="169"/>
      <c r="AG36" s="169"/>
      <c r="AH36" s="169"/>
    </row>
    <row r="37" spans="1:34" ht="12.75" customHeight="1" x14ac:dyDescent="0.25">
      <c r="A37" s="144" t="s">
        <v>208</v>
      </c>
      <c r="B37" s="165" t="s">
        <v>76</v>
      </c>
      <c r="C37" s="165" t="s">
        <v>76</v>
      </c>
      <c r="D37" s="165" t="s">
        <v>76</v>
      </c>
      <c r="E37" s="165" t="s">
        <v>76</v>
      </c>
      <c r="F37" s="165" t="s">
        <v>76</v>
      </c>
      <c r="G37" s="165" t="s">
        <v>7</v>
      </c>
      <c r="H37" s="165" t="s">
        <v>296</v>
      </c>
      <c r="I37" s="165" t="s">
        <v>3</v>
      </c>
      <c r="J37" s="165" t="s">
        <v>5</v>
      </c>
      <c r="K37" s="161" t="s">
        <v>206</v>
      </c>
      <c r="L37" s="144" t="s">
        <v>38</v>
      </c>
      <c r="M37" s="165">
        <v>65</v>
      </c>
      <c r="N37" s="165" t="s">
        <v>79</v>
      </c>
      <c r="O37" s="148" t="s">
        <v>233</v>
      </c>
      <c r="P37" s="147">
        <v>17280</v>
      </c>
      <c r="Q37" s="142">
        <v>0.46</v>
      </c>
      <c r="R37" s="165" t="s">
        <v>5</v>
      </c>
      <c r="S37" s="165" t="s">
        <v>6</v>
      </c>
      <c r="T37" s="165" t="s">
        <v>8</v>
      </c>
      <c r="U37" s="141">
        <v>42</v>
      </c>
      <c r="V37" s="140" t="s">
        <v>82</v>
      </c>
      <c r="W37" s="169"/>
      <c r="X37" s="169"/>
      <c r="Y37" s="169"/>
      <c r="Z37" s="169"/>
      <c r="AA37" s="169"/>
      <c r="AB37" s="169"/>
      <c r="AC37" s="169"/>
      <c r="AD37" s="169"/>
      <c r="AE37" s="169"/>
      <c r="AF37" s="169"/>
      <c r="AG37" s="169"/>
      <c r="AH37" s="169"/>
    </row>
    <row r="38" spans="1:34" ht="12.75" customHeight="1" x14ac:dyDescent="0.25">
      <c r="A38" s="144" t="s">
        <v>68</v>
      </c>
      <c r="B38" s="165" t="s">
        <v>4</v>
      </c>
      <c r="C38" s="165" t="s">
        <v>73</v>
      </c>
      <c r="D38" s="165" t="s">
        <v>6</v>
      </c>
      <c r="E38" s="165" t="s">
        <v>4</v>
      </c>
      <c r="F38" s="165" t="s">
        <v>76</v>
      </c>
      <c r="G38" s="165" t="s">
        <v>73</v>
      </c>
      <c r="H38" s="165" t="s">
        <v>6</v>
      </c>
      <c r="I38" s="165" t="s">
        <v>3</v>
      </c>
      <c r="J38" s="165" t="s">
        <v>5</v>
      </c>
      <c r="K38" s="158" t="s">
        <v>203</v>
      </c>
      <c r="L38" s="144" t="s">
        <v>39</v>
      </c>
      <c r="M38" s="165">
        <v>50</v>
      </c>
      <c r="N38" s="165">
        <v>5</v>
      </c>
      <c r="O38" s="148" t="s">
        <v>239</v>
      </c>
      <c r="P38" s="147">
        <v>3000</v>
      </c>
      <c r="Q38" s="142">
        <v>0.9</v>
      </c>
      <c r="R38" s="165" t="s">
        <v>3</v>
      </c>
      <c r="S38" s="165" t="s">
        <v>73</v>
      </c>
      <c r="T38" s="165" t="s">
        <v>5</v>
      </c>
      <c r="U38" s="141">
        <v>40</v>
      </c>
      <c r="V38" s="140"/>
      <c r="W38" s="169"/>
      <c r="X38" s="169"/>
      <c r="Y38" s="169"/>
      <c r="Z38" s="169"/>
      <c r="AA38" s="169"/>
      <c r="AB38" s="169"/>
      <c r="AC38" s="169"/>
      <c r="AD38" s="169"/>
      <c r="AE38" s="169"/>
      <c r="AF38" s="169"/>
      <c r="AG38" s="169"/>
      <c r="AH38" s="169"/>
    </row>
    <row r="39" spans="1:34" ht="12.75" customHeight="1" x14ac:dyDescent="0.25">
      <c r="A39" s="144" t="s">
        <v>90</v>
      </c>
      <c r="B39" s="165" t="s">
        <v>73</v>
      </c>
      <c r="C39" s="165" t="s">
        <v>4</v>
      </c>
      <c r="D39" s="165" t="s">
        <v>4</v>
      </c>
      <c r="E39" s="165" t="s">
        <v>4</v>
      </c>
      <c r="F39" s="165" t="s">
        <v>4</v>
      </c>
      <c r="G39" s="165" t="s">
        <v>7</v>
      </c>
      <c r="H39" s="165" t="s">
        <v>76</v>
      </c>
      <c r="I39" s="165" t="s">
        <v>3</v>
      </c>
      <c r="J39" s="165" t="s">
        <v>8</v>
      </c>
      <c r="K39" s="161" t="s">
        <v>201</v>
      </c>
      <c r="L39" s="144" t="s">
        <v>43</v>
      </c>
      <c r="M39" s="165">
        <v>48</v>
      </c>
      <c r="N39" s="165">
        <v>3</v>
      </c>
      <c r="O39" s="148" t="s">
        <v>229</v>
      </c>
      <c r="P39" s="147">
        <v>7500</v>
      </c>
      <c r="Q39" s="142">
        <v>0.7</v>
      </c>
      <c r="R39" s="165" t="s">
        <v>5</v>
      </c>
      <c r="S39" s="165" t="s">
        <v>76</v>
      </c>
      <c r="T39" s="165" t="s">
        <v>5</v>
      </c>
      <c r="U39" s="141">
        <v>45</v>
      </c>
      <c r="V39" s="140"/>
      <c r="W39" s="169"/>
      <c r="X39" s="169"/>
      <c r="Y39" s="169"/>
      <c r="Z39" s="169"/>
      <c r="AA39" s="169"/>
      <c r="AB39" s="169"/>
      <c r="AC39" s="169"/>
      <c r="AD39" s="169"/>
      <c r="AE39" s="169"/>
      <c r="AF39" s="169"/>
      <c r="AG39" s="169"/>
      <c r="AH39" s="169"/>
    </row>
    <row r="40" spans="1:34" ht="14.45" customHeight="1" x14ac:dyDescent="0.25">
      <c r="A40" s="144" t="s">
        <v>297</v>
      </c>
      <c r="B40" s="165" t="s">
        <v>4</v>
      </c>
      <c r="C40" s="165" t="s">
        <v>73</v>
      </c>
      <c r="D40" s="165" t="s">
        <v>73</v>
      </c>
      <c r="E40" s="165" t="s">
        <v>73</v>
      </c>
      <c r="F40" s="165" t="s">
        <v>4</v>
      </c>
      <c r="G40" s="165" t="s">
        <v>76</v>
      </c>
      <c r="H40" s="165" t="s">
        <v>73</v>
      </c>
      <c r="I40" s="165" t="s">
        <v>3</v>
      </c>
      <c r="J40" s="165" t="s">
        <v>5</v>
      </c>
      <c r="K40" s="158" t="s">
        <v>203</v>
      </c>
      <c r="L40" s="162" t="s">
        <v>39</v>
      </c>
      <c r="M40" s="165">
        <v>68</v>
      </c>
      <c r="N40" s="165">
        <v>9</v>
      </c>
      <c r="O40" s="148" t="s">
        <v>223</v>
      </c>
      <c r="P40" s="147">
        <v>15000</v>
      </c>
      <c r="Q40" s="142">
        <v>2.35</v>
      </c>
      <c r="R40" s="165" t="s">
        <v>8</v>
      </c>
      <c r="S40" s="165" t="s">
        <v>73</v>
      </c>
      <c r="T40" s="165" t="s">
        <v>3</v>
      </c>
      <c r="U40" s="141">
        <v>42</v>
      </c>
      <c r="V40" s="140"/>
      <c r="W40" s="169"/>
      <c r="X40" s="169"/>
      <c r="Y40" s="169"/>
      <c r="Z40" s="169"/>
      <c r="AA40" s="169"/>
      <c r="AB40" s="169"/>
      <c r="AC40" s="169"/>
      <c r="AD40" s="169"/>
      <c r="AE40" s="169"/>
      <c r="AF40" s="169"/>
      <c r="AG40" s="169"/>
      <c r="AH40" s="169"/>
    </row>
    <row r="41" spans="1:34" ht="12.75" customHeight="1" x14ac:dyDescent="0.25">
      <c r="A41" s="144" t="s">
        <v>298</v>
      </c>
      <c r="B41" s="165" t="s">
        <v>4</v>
      </c>
      <c r="C41" s="165" t="s">
        <v>6</v>
      </c>
      <c r="D41" s="165" t="s">
        <v>6</v>
      </c>
      <c r="E41" s="165" t="s">
        <v>6</v>
      </c>
      <c r="F41" s="165" t="s">
        <v>73</v>
      </c>
      <c r="G41" s="165" t="s">
        <v>76</v>
      </c>
      <c r="H41" s="165" t="s">
        <v>73</v>
      </c>
      <c r="I41" s="165" t="s">
        <v>4</v>
      </c>
      <c r="J41" s="165" t="s">
        <v>5</v>
      </c>
      <c r="K41" s="161" t="s">
        <v>202</v>
      </c>
      <c r="L41" s="144" t="s">
        <v>42</v>
      </c>
      <c r="M41" s="165">
        <v>42</v>
      </c>
      <c r="N41" s="165">
        <v>4</v>
      </c>
      <c r="O41" s="159" t="s">
        <v>256</v>
      </c>
      <c r="P41" s="147">
        <v>258560</v>
      </c>
      <c r="Q41" s="142">
        <v>2</v>
      </c>
      <c r="R41" s="165" t="s">
        <v>3</v>
      </c>
      <c r="S41" s="165" t="s">
        <v>16</v>
      </c>
      <c r="T41" s="165" t="s">
        <v>5</v>
      </c>
      <c r="U41" s="141">
        <v>18</v>
      </c>
      <c r="V41" s="140" t="s">
        <v>113</v>
      </c>
      <c r="W41" s="169"/>
      <c r="X41" s="169"/>
      <c r="Y41" s="169"/>
      <c r="Z41" s="169"/>
      <c r="AA41" s="169"/>
      <c r="AB41" s="169"/>
      <c r="AC41" s="169"/>
      <c r="AD41" s="169"/>
      <c r="AE41" s="169"/>
      <c r="AF41" s="169"/>
      <c r="AG41" s="169"/>
      <c r="AH41" s="169"/>
    </row>
    <row r="42" spans="1:34" ht="12.75" customHeight="1" x14ac:dyDescent="0.25">
      <c r="A42" s="144" t="s">
        <v>91</v>
      </c>
      <c r="B42" s="165" t="s">
        <v>6</v>
      </c>
      <c r="C42" s="165" t="s">
        <v>6</v>
      </c>
      <c r="D42" s="165" t="s">
        <v>6</v>
      </c>
      <c r="E42" s="165" t="s">
        <v>6</v>
      </c>
      <c r="F42" s="165" t="s">
        <v>6</v>
      </c>
      <c r="G42" s="165" t="s">
        <v>7</v>
      </c>
      <c r="H42" s="165" t="s">
        <v>4</v>
      </c>
      <c r="I42" s="165" t="s">
        <v>4</v>
      </c>
      <c r="J42" s="165" t="s">
        <v>5</v>
      </c>
      <c r="K42" s="158" t="s">
        <v>206</v>
      </c>
      <c r="L42" s="162" t="s">
        <v>39</v>
      </c>
      <c r="M42" s="165">
        <v>65</v>
      </c>
      <c r="N42" s="165" t="s">
        <v>79</v>
      </c>
      <c r="O42" s="159" t="s">
        <v>230</v>
      </c>
      <c r="P42" s="147">
        <v>1300000</v>
      </c>
      <c r="Q42" s="142"/>
      <c r="R42" s="165" t="s">
        <v>5</v>
      </c>
      <c r="S42" s="165" t="s">
        <v>73</v>
      </c>
      <c r="T42" s="165" t="s">
        <v>15</v>
      </c>
      <c r="U42" s="141" t="s">
        <v>266</v>
      </c>
      <c r="V42" s="140"/>
      <c r="W42" s="169"/>
      <c r="X42" s="169"/>
      <c r="Y42" s="169"/>
      <c r="Z42" s="169"/>
      <c r="AA42" s="169"/>
      <c r="AB42" s="169"/>
      <c r="AC42" s="169"/>
      <c r="AD42" s="169"/>
      <c r="AE42" s="169"/>
      <c r="AF42" s="169"/>
      <c r="AG42" s="169"/>
      <c r="AH42" s="169"/>
    </row>
    <row r="43" spans="1:34" ht="12.75" customHeight="1" x14ac:dyDescent="0.25">
      <c r="A43" s="144" t="s">
        <v>243</v>
      </c>
      <c r="B43" s="165" t="s">
        <v>73</v>
      </c>
      <c r="C43" s="165" t="s">
        <v>76</v>
      </c>
      <c r="D43" s="165" t="s">
        <v>76</v>
      </c>
      <c r="E43" s="165" t="s">
        <v>76</v>
      </c>
      <c r="F43" s="165" t="s">
        <v>76</v>
      </c>
      <c r="G43" s="165" t="s">
        <v>7</v>
      </c>
      <c r="H43" s="165" t="s">
        <v>259</v>
      </c>
      <c r="I43" s="165" t="s">
        <v>3</v>
      </c>
      <c r="J43" s="165" t="s">
        <v>8</v>
      </c>
      <c r="K43" s="161" t="s">
        <v>200</v>
      </c>
      <c r="L43" s="144" t="s">
        <v>299</v>
      </c>
      <c r="M43" s="165">
        <v>38</v>
      </c>
      <c r="N43" s="165">
        <v>4</v>
      </c>
      <c r="O43" s="148" t="s">
        <v>77</v>
      </c>
      <c r="P43" s="147">
        <v>22700</v>
      </c>
      <c r="Q43" s="142">
        <v>0.28999999999999998</v>
      </c>
      <c r="R43" s="165" t="s">
        <v>5</v>
      </c>
      <c r="S43" s="165" t="s">
        <v>4</v>
      </c>
      <c r="T43" s="165" t="s">
        <v>3</v>
      </c>
      <c r="U43" s="141">
        <v>21</v>
      </c>
      <c r="V43" s="140" t="s">
        <v>300</v>
      </c>
      <c r="W43" s="169"/>
      <c r="X43" s="169"/>
      <c r="Y43" s="169"/>
      <c r="Z43" s="169"/>
      <c r="AA43" s="169"/>
      <c r="AB43" s="169"/>
      <c r="AC43" s="169"/>
      <c r="AD43" s="169"/>
      <c r="AE43" s="169"/>
      <c r="AF43" s="169"/>
      <c r="AG43" s="169"/>
      <c r="AH43" s="169"/>
    </row>
    <row r="44" spans="1:34" ht="12.75" customHeight="1" x14ac:dyDescent="0.25">
      <c r="A44" s="144" t="s">
        <v>244</v>
      </c>
      <c r="B44" s="165" t="s">
        <v>73</v>
      </c>
      <c r="C44" s="165" t="s">
        <v>76</v>
      </c>
      <c r="D44" s="165" t="s">
        <v>76</v>
      </c>
      <c r="E44" s="165" t="s">
        <v>76</v>
      </c>
      <c r="F44" s="165" t="s">
        <v>76</v>
      </c>
      <c r="G44" s="165" t="s">
        <v>7</v>
      </c>
      <c r="H44" s="165" t="s">
        <v>259</v>
      </c>
      <c r="I44" s="165" t="s">
        <v>3</v>
      </c>
      <c r="J44" s="165" t="s">
        <v>8</v>
      </c>
      <c r="K44" s="161" t="s">
        <v>200</v>
      </c>
      <c r="L44" s="144" t="s">
        <v>307</v>
      </c>
      <c r="M44" s="165">
        <v>38</v>
      </c>
      <c r="N44" s="165">
        <v>4</v>
      </c>
      <c r="O44" s="148" t="s">
        <v>77</v>
      </c>
      <c r="P44" s="147">
        <v>22700</v>
      </c>
      <c r="Q44" s="142">
        <v>0.28999999999999998</v>
      </c>
      <c r="R44" s="165" t="s">
        <v>5</v>
      </c>
      <c r="S44" s="165" t="s">
        <v>4</v>
      </c>
      <c r="T44" s="165" t="s">
        <v>3</v>
      </c>
      <c r="U44" s="141">
        <v>21</v>
      </c>
      <c r="V44" s="140" t="s">
        <v>301</v>
      </c>
      <c r="W44" s="169"/>
      <c r="X44" s="169"/>
      <c r="Y44" s="169"/>
      <c r="Z44" s="169"/>
      <c r="AA44" s="169"/>
      <c r="AB44" s="169"/>
      <c r="AC44" s="169"/>
      <c r="AD44" s="169"/>
      <c r="AE44" s="169"/>
      <c r="AF44" s="169"/>
      <c r="AG44" s="169"/>
      <c r="AH44" s="169"/>
    </row>
    <row r="45" spans="1:34" ht="12.75" customHeight="1" x14ac:dyDescent="0.25">
      <c r="A45" s="144" t="s">
        <v>69</v>
      </c>
      <c r="B45" s="165" t="s">
        <v>73</v>
      </c>
      <c r="C45" s="165" t="s">
        <v>6</v>
      </c>
      <c r="D45" s="165" t="s">
        <v>6</v>
      </c>
      <c r="E45" s="165" t="s">
        <v>76</v>
      </c>
      <c r="F45" s="165" t="s">
        <v>73</v>
      </c>
      <c r="G45" s="165" t="s">
        <v>7</v>
      </c>
      <c r="H45" s="165" t="s">
        <v>6</v>
      </c>
      <c r="I45" s="165" t="s">
        <v>4</v>
      </c>
      <c r="J45" s="165" t="s">
        <v>8</v>
      </c>
      <c r="K45" s="158" t="s">
        <v>205</v>
      </c>
      <c r="L45" s="144" t="s">
        <v>46</v>
      </c>
      <c r="M45" s="165">
        <v>45</v>
      </c>
      <c r="N45" s="165">
        <v>8</v>
      </c>
      <c r="O45" s="159" t="s">
        <v>232</v>
      </c>
      <c r="P45" s="147">
        <v>192800</v>
      </c>
      <c r="Q45" s="142">
        <v>1.4</v>
      </c>
      <c r="R45" s="165" t="s">
        <v>3</v>
      </c>
      <c r="S45" s="165" t="s">
        <v>4</v>
      </c>
      <c r="T45" s="165" t="s">
        <v>15</v>
      </c>
      <c r="U45" s="141">
        <v>31</v>
      </c>
      <c r="V45" s="140"/>
      <c r="W45" s="169"/>
      <c r="X45" s="169"/>
      <c r="Y45" s="169"/>
      <c r="Z45" s="169"/>
      <c r="AA45" s="169"/>
      <c r="AB45" s="169"/>
      <c r="AC45" s="169"/>
      <c r="AD45" s="169"/>
      <c r="AE45" s="169"/>
      <c r="AF45" s="169"/>
      <c r="AG45" s="169"/>
      <c r="AH45" s="169"/>
    </row>
    <row r="46" spans="1:34" ht="12.75" customHeight="1" x14ac:dyDescent="0.25">
      <c r="A46" s="144" t="s">
        <v>302</v>
      </c>
      <c r="B46" s="165" t="s">
        <v>76</v>
      </c>
      <c r="C46" s="165" t="s">
        <v>6</v>
      </c>
      <c r="D46" s="165" t="s">
        <v>73</v>
      </c>
      <c r="E46" s="165" t="s">
        <v>73</v>
      </c>
      <c r="F46" s="165" t="s">
        <v>73</v>
      </c>
      <c r="G46" s="165" t="s">
        <v>7</v>
      </c>
      <c r="H46" s="165" t="s">
        <v>73</v>
      </c>
      <c r="I46" s="165" t="s">
        <v>270</v>
      </c>
      <c r="J46" s="165" t="s">
        <v>8</v>
      </c>
      <c r="K46" s="158" t="s">
        <v>303</v>
      </c>
      <c r="L46" s="144" t="s">
        <v>46</v>
      </c>
      <c r="M46" s="165">
        <v>45</v>
      </c>
      <c r="N46" s="165">
        <v>8</v>
      </c>
      <c r="O46" s="159" t="s">
        <v>232</v>
      </c>
      <c r="P46" s="147">
        <v>192800</v>
      </c>
      <c r="Q46" s="142">
        <v>1.4</v>
      </c>
      <c r="R46" s="165" t="s">
        <v>3</v>
      </c>
      <c r="S46" s="165" t="s">
        <v>4</v>
      </c>
      <c r="T46" s="165" t="s">
        <v>15</v>
      </c>
      <c r="U46" s="141">
        <v>31</v>
      </c>
      <c r="V46" s="140"/>
      <c r="W46" s="169"/>
      <c r="X46" s="169"/>
      <c r="Y46" s="169"/>
      <c r="Z46" s="169"/>
      <c r="AA46" s="169"/>
      <c r="AB46" s="169"/>
      <c r="AC46" s="169"/>
      <c r="AD46" s="169"/>
      <c r="AE46" s="169"/>
      <c r="AF46" s="169"/>
      <c r="AG46" s="169"/>
      <c r="AH46" s="169"/>
    </row>
    <row r="47" spans="1:34" ht="15" customHeight="1" x14ac:dyDescent="0.25">
      <c r="A47" s="144" t="s">
        <v>86</v>
      </c>
      <c r="B47" s="165" t="s">
        <v>4</v>
      </c>
      <c r="C47" s="165" t="s">
        <v>6</v>
      </c>
      <c r="D47" s="165" t="s">
        <v>6</v>
      </c>
      <c r="E47" s="165" t="s">
        <v>4</v>
      </c>
      <c r="F47" s="165" t="s">
        <v>7</v>
      </c>
      <c r="G47" s="165" t="s">
        <v>73</v>
      </c>
      <c r="H47" s="165" t="s">
        <v>4</v>
      </c>
      <c r="I47" s="165" t="s">
        <v>3</v>
      </c>
      <c r="J47" s="165" t="s">
        <v>3</v>
      </c>
      <c r="K47" s="158" t="s">
        <v>202</v>
      </c>
      <c r="L47" s="162" t="s">
        <v>234</v>
      </c>
      <c r="M47" s="165">
        <v>45</v>
      </c>
      <c r="N47" s="165">
        <v>5</v>
      </c>
      <c r="O47" s="148" t="s">
        <v>227</v>
      </c>
      <c r="P47" s="147">
        <v>2500</v>
      </c>
      <c r="Q47" s="142">
        <v>0.75</v>
      </c>
      <c r="R47" s="165" t="s">
        <v>3</v>
      </c>
      <c r="S47" s="165" t="s">
        <v>76</v>
      </c>
      <c r="T47" s="165" t="s">
        <v>5</v>
      </c>
      <c r="U47" s="141">
        <v>15</v>
      </c>
      <c r="V47" s="140" t="s">
        <v>262</v>
      </c>
      <c r="W47" s="169"/>
      <c r="X47" s="169"/>
      <c r="Y47" s="169"/>
      <c r="Z47" s="169"/>
      <c r="AA47" s="169"/>
      <c r="AB47" s="169"/>
      <c r="AC47" s="169"/>
      <c r="AD47" s="169"/>
      <c r="AE47" s="169"/>
      <c r="AF47" s="169"/>
      <c r="AG47" s="169"/>
      <c r="AH47" s="169"/>
    </row>
    <row r="48" spans="1:34" ht="15" customHeight="1" x14ac:dyDescent="0.25">
      <c r="A48" s="144" t="s">
        <v>87</v>
      </c>
      <c r="B48" s="165" t="s">
        <v>4</v>
      </c>
      <c r="C48" s="165" t="s">
        <v>6</v>
      </c>
      <c r="D48" s="165" t="s">
        <v>6</v>
      </c>
      <c r="E48" s="165" t="s">
        <v>6</v>
      </c>
      <c r="F48" s="165" t="s">
        <v>7</v>
      </c>
      <c r="G48" s="165" t="s">
        <v>73</v>
      </c>
      <c r="H48" s="165" t="s">
        <v>6</v>
      </c>
      <c r="I48" s="165" t="s">
        <v>3</v>
      </c>
      <c r="J48" s="165" t="s">
        <v>5</v>
      </c>
      <c r="K48" s="158" t="s">
        <v>202</v>
      </c>
      <c r="L48" s="162" t="s">
        <v>44</v>
      </c>
      <c r="M48" s="165">
        <v>68</v>
      </c>
      <c r="N48" s="165">
        <v>8</v>
      </c>
      <c r="O48" s="148" t="s">
        <v>223</v>
      </c>
      <c r="P48" s="147">
        <v>8000</v>
      </c>
      <c r="Q48" s="142">
        <v>0.8</v>
      </c>
      <c r="R48" s="165" t="s">
        <v>3</v>
      </c>
      <c r="S48" s="165" t="s">
        <v>73</v>
      </c>
      <c r="T48" s="165" t="s">
        <v>5</v>
      </c>
      <c r="U48" s="141">
        <v>15</v>
      </c>
      <c r="V48" s="140"/>
      <c r="W48" s="169"/>
      <c r="X48" s="169"/>
      <c r="Y48" s="169"/>
      <c r="Z48" s="169"/>
      <c r="AA48" s="169"/>
      <c r="AB48" s="169"/>
      <c r="AC48" s="169"/>
      <c r="AD48" s="169"/>
      <c r="AE48" s="169"/>
      <c r="AF48" s="169"/>
      <c r="AG48" s="169"/>
      <c r="AH48" s="169"/>
    </row>
    <row r="49" spans="1:34" ht="15" customHeight="1" x14ac:dyDescent="0.25">
      <c r="A49" s="144" t="s">
        <v>70</v>
      </c>
      <c r="B49" s="165" t="s">
        <v>4</v>
      </c>
      <c r="C49" s="165" t="s">
        <v>6</v>
      </c>
      <c r="D49" s="165" t="s">
        <v>6</v>
      </c>
      <c r="E49" s="165" t="s">
        <v>6</v>
      </c>
      <c r="F49" s="165" t="s">
        <v>7</v>
      </c>
      <c r="G49" s="165" t="s">
        <v>76</v>
      </c>
      <c r="H49" s="165" t="s">
        <v>6</v>
      </c>
      <c r="I49" s="165" t="s">
        <v>3</v>
      </c>
      <c r="J49" s="165" t="s">
        <v>5</v>
      </c>
      <c r="K49" s="158" t="s">
        <v>202</v>
      </c>
      <c r="L49" s="144" t="s">
        <v>42</v>
      </c>
      <c r="M49" s="165">
        <v>60</v>
      </c>
      <c r="N49" s="165">
        <v>4</v>
      </c>
      <c r="O49" s="148" t="s">
        <v>223</v>
      </c>
      <c r="P49" s="147">
        <v>16300</v>
      </c>
      <c r="Q49" s="142">
        <v>1.9</v>
      </c>
      <c r="R49" s="165" t="s">
        <v>3</v>
      </c>
      <c r="S49" s="165" t="s">
        <v>73</v>
      </c>
      <c r="T49" s="165" t="s">
        <v>5</v>
      </c>
      <c r="U49" s="141">
        <v>15</v>
      </c>
      <c r="V49" s="140" t="s">
        <v>96</v>
      </c>
      <c r="W49" s="169"/>
      <c r="X49" s="169"/>
      <c r="Y49" s="169"/>
      <c r="Z49" s="169"/>
      <c r="AA49" s="169"/>
      <c r="AB49" s="169"/>
      <c r="AC49" s="169"/>
      <c r="AD49" s="169"/>
      <c r="AE49" s="169"/>
      <c r="AF49" s="169"/>
      <c r="AG49" s="169"/>
      <c r="AH49" s="169"/>
    </row>
    <row r="50" spans="1:34" x14ac:dyDescent="0.25">
      <c r="A50" s="144" t="s">
        <v>71</v>
      </c>
      <c r="B50" s="165" t="s">
        <v>6</v>
      </c>
      <c r="C50" s="165" t="s">
        <v>6</v>
      </c>
      <c r="D50" s="165" t="s">
        <v>73</v>
      </c>
      <c r="E50" s="165" t="s">
        <v>73</v>
      </c>
      <c r="F50" s="165" t="s">
        <v>6</v>
      </c>
      <c r="G50" s="165" t="s">
        <v>76</v>
      </c>
      <c r="H50" s="165" t="s">
        <v>73</v>
      </c>
      <c r="I50" s="165" t="s">
        <v>3</v>
      </c>
      <c r="J50" s="165" t="s">
        <v>5</v>
      </c>
      <c r="K50" s="158" t="s">
        <v>202</v>
      </c>
      <c r="L50" s="144" t="s">
        <v>116</v>
      </c>
      <c r="M50" s="165">
        <v>50</v>
      </c>
      <c r="N50" s="165">
        <v>7</v>
      </c>
      <c r="O50" s="159" t="s">
        <v>304</v>
      </c>
      <c r="P50" s="147">
        <v>10000</v>
      </c>
      <c r="Q50" s="142">
        <v>2.1</v>
      </c>
      <c r="R50" s="165" t="s">
        <v>3</v>
      </c>
      <c r="S50" s="165" t="s">
        <v>4</v>
      </c>
      <c r="T50" s="165" t="s">
        <v>5</v>
      </c>
      <c r="U50" s="141">
        <v>15</v>
      </c>
      <c r="V50" s="140" t="s">
        <v>115</v>
      </c>
      <c r="W50" s="166"/>
      <c r="X50" s="166"/>
      <c r="Y50" s="166"/>
      <c r="Z50" s="166"/>
      <c r="AA50" s="166"/>
      <c r="AB50" s="166"/>
      <c r="AC50" s="166"/>
      <c r="AD50" s="166"/>
      <c r="AE50" s="166"/>
      <c r="AF50" s="166"/>
      <c r="AG50" s="166"/>
      <c r="AH50" s="166"/>
    </row>
    <row r="51" spans="1:34" x14ac:dyDescent="0.25">
      <c r="A51" s="144" t="s">
        <v>305</v>
      </c>
      <c r="B51" s="165" t="s">
        <v>73</v>
      </c>
      <c r="C51" s="165" t="s">
        <v>76</v>
      </c>
      <c r="D51" s="165" t="s">
        <v>76</v>
      </c>
      <c r="E51" s="165" t="s">
        <v>76</v>
      </c>
      <c r="F51" s="165" t="s">
        <v>283</v>
      </c>
      <c r="G51" s="165" t="s">
        <v>7</v>
      </c>
      <c r="H51" s="165" t="s">
        <v>259</v>
      </c>
      <c r="I51" s="165" t="s">
        <v>3</v>
      </c>
      <c r="J51" s="165" t="s">
        <v>8</v>
      </c>
      <c r="K51" s="161" t="s">
        <v>200</v>
      </c>
      <c r="L51" s="144" t="s">
        <v>282</v>
      </c>
      <c r="M51" s="165">
        <v>39</v>
      </c>
      <c r="N51" s="165">
        <v>4</v>
      </c>
      <c r="O51" s="148" t="s">
        <v>306</v>
      </c>
      <c r="P51" s="147">
        <v>11360</v>
      </c>
      <c r="Q51" s="142">
        <v>0.25</v>
      </c>
      <c r="R51" s="165" t="s">
        <v>5</v>
      </c>
      <c r="S51" s="165" t="s">
        <v>4</v>
      </c>
      <c r="T51" s="165" t="s">
        <v>3</v>
      </c>
      <c r="U51" s="141">
        <v>38</v>
      </c>
      <c r="V51" s="140" t="s">
        <v>108</v>
      </c>
      <c r="W51" s="166"/>
      <c r="X51" s="166"/>
      <c r="Y51" s="166"/>
      <c r="Z51" s="166"/>
      <c r="AA51" s="166"/>
      <c r="AB51" s="166"/>
      <c r="AC51" s="166"/>
      <c r="AD51" s="166"/>
      <c r="AE51" s="166"/>
      <c r="AF51" s="166"/>
      <c r="AG51" s="166"/>
      <c r="AH51" s="166"/>
    </row>
    <row r="52" spans="1:34" x14ac:dyDescent="0.25">
      <c r="A52" s="144" t="s">
        <v>72</v>
      </c>
      <c r="B52" s="165" t="s">
        <v>73</v>
      </c>
      <c r="C52" s="165" t="s">
        <v>76</v>
      </c>
      <c r="D52" s="165" t="s">
        <v>76</v>
      </c>
      <c r="E52" s="165" t="s">
        <v>76</v>
      </c>
      <c r="F52" s="165" t="s">
        <v>283</v>
      </c>
      <c r="G52" s="165" t="s">
        <v>7</v>
      </c>
      <c r="H52" s="165" t="s">
        <v>259</v>
      </c>
      <c r="I52" s="165" t="s">
        <v>3</v>
      </c>
      <c r="J52" s="165" t="s">
        <v>8</v>
      </c>
      <c r="K52" s="161" t="s">
        <v>200</v>
      </c>
      <c r="L52" s="144" t="s">
        <v>307</v>
      </c>
      <c r="M52" s="165">
        <v>39</v>
      </c>
      <c r="N52" s="165">
        <v>4</v>
      </c>
      <c r="O52" s="148" t="s">
        <v>306</v>
      </c>
      <c r="P52" s="147">
        <v>11360</v>
      </c>
      <c r="Q52" s="142">
        <v>0.25</v>
      </c>
      <c r="R52" s="165" t="s">
        <v>5</v>
      </c>
      <c r="S52" s="165" t="s">
        <v>4</v>
      </c>
      <c r="T52" s="165" t="s">
        <v>3</v>
      </c>
      <c r="U52" s="141">
        <v>38</v>
      </c>
      <c r="V52" s="140" t="s">
        <v>308</v>
      </c>
      <c r="W52" s="166"/>
      <c r="X52" s="166"/>
      <c r="Y52" s="166"/>
      <c r="Z52" s="166"/>
      <c r="AA52" s="166"/>
      <c r="AB52" s="166"/>
      <c r="AC52" s="166"/>
      <c r="AD52" s="166"/>
      <c r="AE52" s="166"/>
      <c r="AF52" s="166"/>
      <c r="AG52" s="166"/>
      <c r="AH52" s="166"/>
    </row>
    <row r="53" spans="1:34" ht="15.75" thickBot="1" x14ac:dyDescent="0.3"/>
    <row r="54" spans="1:34" ht="15.75" thickBot="1" x14ac:dyDescent="0.3">
      <c r="I54" s="340" t="s">
        <v>27</v>
      </c>
      <c r="J54" s="341"/>
      <c r="K54" s="342"/>
    </row>
    <row r="55" spans="1:34" x14ac:dyDescent="0.25">
      <c r="A55" s="149" t="s">
        <v>257</v>
      </c>
      <c r="I55" s="343" t="s">
        <v>102</v>
      </c>
      <c r="J55" s="344"/>
      <c r="K55" s="345"/>
      <c r="L55" s="163" t="s">
        <v>272</v>
      </c>
      <c r="M55" s="164"/>
      <c r="N55" s="164"/>
      <c r="V55" s="151" t="s">
        <v>277</v>
      </c>
    </row>
    <row r="56" spans="1:34" x14ac:dyDescent="0.25">
      <c r="I56" s="334" t="s">
        <v>103</v>
      </c>
      <c r="J56" s="335"/>
      <c r="K56" s="336"/>
      <c r="M56" s="146"/>
    </row>
    <row r="57" spans="1:34" x14ac:dyDescent="0.25">
      <c r="I57" s="334" t="s">
        <v>49</v>
      </c>
      <c r="J57" s="335"/>
      <c r="K57" s="336"/>
      <c r="M57" s="146"/>
    </row>
    <row r="58" spans="1:34" x14ac:dyDescent="0.25">
      <c r="I58" s="334" t="s">
        <v>50</v>
      </c>
      <c r="J58" s="335"/>
      <c r="K58" s="336"/>
      <c r="M58" s="146"/>
    </row>
    <row r="59" spans="1:34" ht="15.75" thickBot="1" x14ac:dyDescent="0.3">
      <c r="I59" s="337" t="s">
        <v>51</v>
      </c>
      <c r="J59" s="338"/>
      <c r="K59" s="339"/>
    </row>
  </sheetData>
  <sheetProtection algorithmName="SHA-512" hashValue="s7FyQAEu+0EYAhe/En7z704jMqJNey8vasK6skhg/sqDbkXYg3HHB6lDBFXk8rQMEDuuZ435ApIfwifPKXv2Zw==" saltValue="omAo4I0z9ENMe/eWIJkLrw==" spinCount="100000" sheet="1" objects="1" scenarios="1"/>
  <sortState xmlns:xlrd2="http://schemas.microsoft.com/office/spreadsheetml/2017/richdata2" ref="A2:AH43">
    <sortCondition descending="1" ref="U2:U43"/>
  </sortState>
  <dataConsolidate/>
  <customSheetViews>
    <customSheetView guid="{39E92CA2-A5A8-481C-A1A5-8E48D1FF2092}" scale="85" showPageBreaks="1">
      <selection activeCell="A36" sqref="A36"/>
      <pageMargins left="0.7" right="0.7" top="0.75" bottom="0.75" header="0.3" footer="0.3"/>
      <pageSetup scale="65" orientation="landscape" verticalDpi="0" r:id="rId1"/>
    </customSheetView>
  </customSheetViews>
  <mergeCells count="6">
    <mergeCell ref="I57:K57"/>
    <mergeCell ref="I58:K58"/>
    <mergeCell ref="I59:K59"/>
    <mergeCell ref="I56:K56"/>
    <mergeCell ref="I54:K54"/>
    <mergeCell ref="I55:K55"/>
  </mergeCells>
  <hyperlinks>
    <hyperlink ref="V55" r:id="rId2" xr:uid="{73180C7E-6056-4AD5-BA49-FD40082A121C}"/>
  </hyperlinks>
  <pageMargins left="0.7" right="0.7" top="0.75" bottom="0.75" header="0.3" footer="0.3"/>
  <pageSetup scale="53"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11266" r:id="rId6" name="Button 2">
              <controlPr defaultSize="0" print="0" autoFill="0" autoPict="0" macro="[0]!SortByName">
                <anchor moveWithCells="1" sizeWithCells="1">
                  <from>
                    <xdr:col>0</xdr:col>
                    <xdr:colOff>447675</xdr:colOff>
                    <xdr:row>1</xdr:row>
                    <xdr:rowOff>0</xdr:rowOff>
                  </from>
                  <to>
                    <xdr:col>1</xdr:col>
                    <xdr:colOff>0</xdr:colOff>
                    <xdr:row>1</xdr:row>
                    <xdr:rowOff>0</xdr:rowOff>
                  </to>
                </anchor>
              </controlPr>
            </control>
          </mc:Choice>
        </mc:AlternateContent>
        <mc:AlternateContent xmlns:mc="http://schemas.openxmlformats.org/markup-compatibility/2006">
          <mc:Choice Requires="x14">
            <control shapeId="11268" r:id="rId7" name="Button 4">
              <controlPr defaultSize="0" print="0" autoFill="0" autoPict="0">
                <anchor moveWithCells="1" sizeWithCells="1">
                  <from>
                    <xdr:col>0</xdr:col>
                    <xdr:colOff>447675</xdr:colOff>
                    <xdr:row>1</xdr:row>
                    <xdr:rowOff>0</xdr:rowOff>
                  </from>
                  <to>
                    <xdr:col>1</xdr:col>
                    <xdr:colOff>0</xdr:colOff>
                    <xdr:row>1</xdr:row>
                    <xdr:rowOff>0</xdr:rowOff>
                  </to>
                </anchor>
              </controlPr>
            </control>
          </mc:Choice>
        </mc:AlternateContent>
        <mc:AlternateContent xmlns:mc="http://schemas.openxmlformats.org/markup-compatibility/2006">
          <mc:Choice Requires="x14">
            <control shapeId="11270" r:id="rId8" name="Button 6">
              <controlPr defaultSize="0" print="0" autoFill="0" autoPict="0">
                <anchor moveWithCells="1" sizeWithCells="1">
                  <from>
                    <xdr:col>0</xdr:col>
                    <xdr:colOff>447675</xdr:colOff>
                    <xdr:row>1</xdr:row>
                    <xdr:rowOff>0</xdr:rowOff>
                  </from>
                  <to>
                    <xdr:col>1</xdr:col>
                    <xdr:colOff>0</xdr:colOff>
                    <xdr:row>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D4E82-08B7-435B-8402-D1CF03FCD920}">
  <dimension ref="A1:A27"/>
  <sheetViews>
    <sheetView workbookViewId="0">
      <selection activeCell="A32" sqref="A32"/>
    </sheetView>
  </sheetViews>
  <sheetFormatPr defaultRowHeight="12.75" x14ac:dyDescent="0.2"/>
  <cols>
    <col min="1" max="1" width="28.85546875" customWidth="1"/>
  </cols>
  <sheetData>
    <row r="1" spans="1:1" x14ac:dyDescent="0.2">
      <c r="A1" s="170" t="s">
        <v>310</v>
      </c>
    </row>
    <row r="2" spans="1:1" x14ac:dyDescent="0.2">
      <c r="A2" s="173" t="s">
        <v>311</v>
      </c>
    </row>
    <row r="3" spans="1:1" x14ac:dyDescent="0.2">
      <c r="A3" s="173" t="s">
        <v>312</v>
      </c>
    </row>
    <row r="4" spans="1:1" x14ac:dyDescent="0.2">
      <c r="A4" s="173" t="s">
        <v>313</v>
      </c>
    </row>
    <row r="5" spans="1:1" ht="13.5" thickBot="1" x14ac:dyDescent="0.25">
      <c r="A5" s="174" t="s">
        <v>314</v>
      </c>
    </row>
    <row r="7" spans="1:1" ht="13.5" thickBot="1" x14ac:dyDescent="0.25"/>
    <row r="8" spans="1:1" x14ac:dyDescent="0.2">
      <c r="A8" s="170" t="s">
        <v>315</v>
      </c>
    </row>
    <row r="9" spans="1:1" x14ac:dyDescent="0.2">
      <c r="A9" s="171" t="s">
        <v>317</v>
      </c>
    </row>
    <row r="10" spans="1:1" x14ac:dyDescent="0.2">
      <c r="A10" s="171" t="s">
        <v>316</v>
      </c>
    </row>
    <row r="11" spans="1:1" x14ac:dyDescent="0.2">
      <c r="A11" s="171" t="s">
        <v>318</v>
      </c>
    </row>
    <row r="12" spans="1:1" x14ac:dyDescent="0.2">
      <c r="A12" s="171" t="s">
        <v>319</v>
      </c>
    </row>
    <row r="13" spans="1:1" x14ac:dyDescent="0.2">
      <c r="A13" s="171" t="s">
        <v>320</v>
      </c>
    </row>
    <row r="14" spans="1:1" x14ac:dyDescent="0.2">
      <c r="A14" s="171" t="s">
        <v>321</v>
      </c>
    </row>
    <row r="15" spans="1:1" ht="13.5" thickBot="1" x14ac:dyDescent="0.25">
      <c r="A15" s="172" t="s">
        <v>322</v>
      </c>
    </row>
    <row r="17" spans="1:1" ht="13.5" thickBot="1" x14ac:dyDescent="0.25"/>
    <row r="18" spans="1:1" x14ac:dyDescent="0.2">
      <c r="A18" s="170" t="s">
        <v>323</v>
      </c>
    </row>
    <row r="19" spans="1:1" x14ac:dyDescent="0.2">
      <c r="A19" s="173" t="s">
        <v>324</v>
      </c>
    </row>
    <row r="20" spans="1:1" x14ac:dyDescent="0.2">
      <c r="A20" s="173" t="s">
        <v>325</v>
      </c>
    </row>
    <row r="21" spans="1:1" ht="13.5" thickBot="1" x14ac:dyDescent="0.25">
      <c r="A21" s="174" t="s">
        <v>326</v>
      </c>
    </row>
    <row r="22" spans="1:1" ht="13.5" thickBot="1" x14ac:dyDescent="0.25"/>
    <row r="23" spans="1:1" x14ac:dyDescent="0.2">
      <c r="A23" s="170" t="s">
        <v>327</v>
      </c>
    </row>
    <row r="24" spans="1:1" x14ac:dyDescent="0.2">
      <c r="A24" s="171" t="s">
        <v>328</v>
      </c>
    </row>
    <row r="25" spans="1:1" x14ac:dyDescent="0.2">
      <c r="A25" s="171" t="s">
        <v>329</v>
      </c>
    </row>
    <row r="26" spans="1:1" x14ac:dyDescent="0.2">
      <c r="A26" s="171" t="s">
        <v>330</v>
      </c>
    </row>
    <row r="27" spans="1:1" ht="13.5" thickBot="1" x14ac:dyDescent="0.25">
      <c r="A27" s="172" t="s">
        <v>331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Props1.xml><?xml version="1.0" encoding="utf-8"?>
<ds:datastoreItem xmlns:ds="http://schemas.openxmlformats.org/officeDocument/2006/customXml" ds:itemID="{82D4C82E-65ED-442F-AAC9-F2FCBCD01D1C}"/>
</file>

<file path=customXml/itemProps2.xml><?xml version="1.0" encoding="utf-8"?>
<ds:datastoreItem xmlns:ds="http://schemas.openxmlformats.org/officeDocument/2006/customXml" ds:itemID="{BD33C232-66ED-4B8B-85E9-5D8A78A39692}"/>
</file>

<file path=customXml/itemProps3.xml><?xml version="1.0" encoding="utf-8"?>
<ds:datastoreItem xmlns:ds="http://schemas.openxmlformats.org/officeDocument/2006/customXml" ds:itemID="{9C0B909E-0991-4EF1-8713-2D1D6D2EC6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9</vt:i4>
      </vt:variant>
    </vt:vector>
  </HeadingPairs>
  <TitlesOfParts>
    <vt:vector size="13" baseType="lpstr">
      <vt:lpstr>Instructions</vt:lpstr>
      <vt:lpstr>Design</vt:lpstr>
      <vt:lpstr>KS Table 1</vt:lpstr>
      <vt:lpstr>Choice lists</vt:lpstr>
      <vt:lpstr>covercrop</vt:lpstr>
      <vt:lpstr>fertilization</vt:lpstr>
      <vt:lpstr>Design!Print_Area</vt:lpstr>
      <vt:lpstr>'KS Table 1'!Print_Area</vt:lpstr>
      <vt:lpstr>seedingmethod</vt:lpstr>
      <vt:lpstr>seedingwindow</vt:lpstr>
      <vt:lpstr>Seeds_per_acre</vt:lpstr>
      <vt:lpstr>terminationmethod</vt:lpstr>
      <vt:lpstr>vlookup</vt:lpstr>
    </vt:vector>
  </TitlesOfParts>
  <Company>USDA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mark.anderson</dc:creator>
  <cp:lastModifiedBy>Roth, Thomas - NRCS, Salina, KS</cp:lastModifiedBy>
  <cp:lastPrinted>2020-04-08T18:18:35Z</cp:lastPrinted>
  <dcterms:created xsi:type="dcterms:W3CDTF">2006-10-24T20:50:15Z</dcterms:created>
  <dcterms:modified xsi:type="dcterms:W3CDTF">2021-02-01T17:09:08Z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