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pivotTables/pivotTable1.xml" ContentType="application/vnd.openxmlformats-officedocument.spreadsheetml.pivotTable+xml"/>
  <Override PartName="/xl/pivotTables/pivotTable2.xml" ContentType="application/vnd.openxmlformats-officedocument.spreadsheetml.pivotTable+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hidePivotFieldList="1"/>
  <mc:AlternateContent xmlns:mc="http://schemas.openxmlformats.org/markup-compatibility/2006">
    <mc:Choice Requires="x15">
      <x15ac:absPath xmlns:x15ac="http://schemas.microsoft.com/office/spreadsheetml/2010/11/ac" url="G:\My Drive\Technical\Mulching\"/>
    </mc:Choice>
  </mc:AlternateContent>
  <xr:revisionPtr revIDLastSave="0" documentId="13_ncr:1_{1358A47B-D3CD-4F1F-BF30-BC46571ADB08}" xr6:coauthVersionLast="47" xr6:coauthVersionMax="47" xr10:uidLastSave="{00000000-0000-0000-0000-000000000000}"/>
  <bookViews>
    <workbookView xWindow="-96" yWindow="-96" windowWidth="23232" windowHeight="13872" tabRatio="777" xr2:uid="{00000000-000D-0000-FFFF-FFFF00000000}"/>
  </bookViews>
  <sheets>
    <sheet name="About" sheetId="25" r:id="rId1"/>
    <sheet name="Mulching Calculator" sheetId="24" r:id="rId2"/>
    <sheet name="Helpful Area Calculator" sheetId="26" r:id="rId3"/>
    <sheet name="Material and Cost Estimate" sheetId="27" r:id="rId4"/>
    <sheet name="Compost Calculator" sheetId="30" r:id="rId5"/>
    <sheet name="Year Menu" sheetId="28" state="hidden" r:id="rId6"/>
  </sheets>
  <externalReferences>
    <externalReference r:id="rId7"/>
    <externalReference r:id="rId8"/>
  </externalReferences>
  <definedNames>
    <definedName name="acres">[1]Selections!$B$9</definedName>
    <definedName name="carbonnitrogen">[1]CN!$A$2:$O$53</definedName>
    <definedName name="CashCrop">[2]Calculations!$E$60:$E$76</definedName>
    <definedName name="CCAttributes1">[2]Calculations!$X$60:$X$80</definedName>
    <definedName name="CCAttributes2">[2]Calculations!$AA$60:$AA$80</definedName>
    <definedName name="CCAttributes3">[2]Calculations!$AD$60:$AD$80</definedName>
    <definedName name="char">'[1]Plant List'!$A$4:$BW$61</definedName>
    <definedName name="compatibility">[1]compatibility!$A$1:$AL$38</definedName>
    <definedName name="compatibilitytoprow">[1]compatibility!$A$1:$AL$1</definedName>
    <definedName name="covercropattributes">'[1]Soil Drainage'!$A$44:$A$56</definedName>
    <definedName name="CoverCropSel">[2]Calculations!$C$58:$C$87</definedName>
    <definedName name="DrainClass">[2]Calculations!$K$60:$K$68</definedName>
    <definedName name="farminv" localSheetId="0">#REF!</definedName>
    <definedName name="farminv" localSheetId="4">#REF!</definedName>
    <definedName name="farminv">#REF!</definedName>
    <definedName name="firebreakrates">[1]Selections!$B$101:$C$120</definedName>
    <definedName name="Flood">[2]Calculations!$R$60:$R$62</definedName>
    <definedName name="forbcommonall">[1]Forbs!$B$2:$BB$400</definedName>
    <definedName name="IACounties">[2]CoFrostFreeze!$B$198:$B$297</definedName>
    <definedName name="InCounties">[2]CoFrostFreeze!$B$105:$B$197</definedName>
    <definedName name="locationid" localSheetId="0">#REF!</definedName>
    <definedName name="locationid" localSheetId="4">#REF!</definedName>
    <definedName name="locationid">#REF!</definedName>
    <definedName name="maxpercentcount">'[1]CALCULATOR (Check)'!$AF$5:$AF$18</definedName>
    <definedName name="MICounties">[2]CoFrostFreeze!$B$298:$B$381</definedName>
    <definedName name="MnCounties">[2]CoFrostFreeze!$B$382:$B$469</definedName>
    <definedName name="Month">[2]Calculations!$B$59:$B$69</definedName>
    <definedName name="Month30">[2]Calculations!$D$59:$D$89</definedName>
    <definedName name="Month31">[2]Calculations!$D$59:$D$90</definedName>
    <definedName name="mulchtype" localSheetId="0">#REF!</definedName>
    <definedName name="mulchtype" localSheetId="4">#REF!</definedName>
    <definedName name="mulchtype">'Mulching Calculator'!$L$8:$R$25</definedName>
    <definedName name="None">[2]CoFrostFreeze!$B$1</definedName>
    <definedName name="OHCounties">[2]CoFrostFreeze!$B$524:$B$612</definedName>
    <definedName name="ONCounties">[2]CoFrostFreeze!$B$613:$B$656</definedName>
    <definedName name="percentoohigh">'[1]Create A Mix'!$U$2:$U$15</definedName>
    <definedName name="PH">'[1]Soil Drainage'!$E$1:$E$50</definedName>
    <definedName name="_xlnm.Print_Area" localSheetId="1">'Mulching Calculator'!$A$1:$T$64</definedName>
    <definedName name="seedsurvival">'[1]plant calc refs'!$A$34:$B$41</definedName>
    <definedName name="soildrainage">'[1]Soil Drainage'!$A$1:$C$7</definedName>
    <definedName name="soildrainageclasses">'[1]Soil Drainage'!$A$1:$A$8</definedName>
    <definedName name="soildrainageforbcommon">'[1]Soil Drainage'!$A$11:$C$18</definedName>
    <definedName name="soildrainagetrees">'[1]Soil Drainage'!$A$21:$C$28</definedName>
    <definedName name="SpecieCost">#REF!</definedName>
    <definedName name="species">#REF!</definedName>
    <definedName name="SpeciesCost">#REF!</definedName>
    <definedName name="specieslegume">[1]Species!$B$1:$B$65</definedName>
    <definedName name="specieslist">[1]Species!$M$2:$M$99</definedName>
    <definedName name="speciestable" localSheetId="4">#REF!</definedName>
    <definedName name="speciestable">#REF!</definedName>
    <definedName name="standards">[1]Standards!$A$2:$AD$31</definedName>
    <definedName name="States">[2]States!$A$2:$A$10</definedName>
    <definedName name="suitablecompatiblecovercrop">[1]Species!$P$4:$P$80</definedName>
    <definedName name="suitablecompatiblecovercrop2">[1]Species!$Q$4:$Q$80</definedName>
    <definedName name="suitablecompatiblecovercrop3">[1]Species!$R$4:$R$80</definedName>
    <definedName name="suitablecompatiblecovercrop4">[1]Species!$S$4:$S$100</definedName>
    <definedName name="suitablecompatiblecovercrop5">[1]Species!$T$4:$T$100</definedName>
    <definedName name="suitablecompatiblecovercrop6">[1]Species!$U$4:$U$100</definedName>
    <definedName name="suitablecompatiblecovercrop7">[1]Species!$AP$4:$AP$100</definedName>
    <definedName name="suitablecompatiblecovercrop8">[1]Species!$AQ$4:$AQ$100</definedName>
    <definedName name="suitablecompatiblecovercrop9">[1]Species!$AR$4:$AR$100</definedName>
    <definedName name="suitableforbs">[1]Species!$D$2:$D$400</definedName>
    <definedName name="suitableshrubs">[1]Species!$F$2:$F$120</definedName>
    <definedName name="suitablespeciesnurse">[1]Species!$C$2:$C$80</definedName>
    <definedName name="suitabletrees">[1]Species!$E$2:$E$120</definedName>
    <definedName name="suitspdrain">'[1]Species Check'!$G$2:$G$80</definedName>
    <definedName name="suitspflood">'[1]Species Check'!$H$2:$H$80</definedName>
    <definedName name="suitspshade">'[1]Species Check'!$I$2:$I$80</definedName>
    <definedName name="suitspstandard">'[1]Species Check'!$E$2:$E$80</definedName>
    <definedName name="suitspwildlife">'[1]Species Check'!$F$2:$F$120</definedName>
    <definedName name="WICounties">[2]CoFrostFreeze!$B$657:$B$729</definedName>
    <definedName name="YesNo">[2]Calculations!$Q$60:$Q$61</definedName>
  </definedNames>
  <calcPr calcId="191029"/>
  <pivotCaches>
    <pivotCache cacheId="1" r:id="rId9"/>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14" roundtripDataSignature="AMtx7miO8SfozSY3zaz1n0GiobmOXy8F+g=="/>
    </ext>
  </extLst>
</workbook>
</file>

<file path=xl/calcChain.xml><?xml version="1.0" encoding="utf-8"?>
<calcChain xmlns="http://schemas.openxmlformats.org/spreadsheetml/2006/main">
  <c r="B88" i="30" l="1"/>
  <c r="B85" i="30"/>
  <c r="F82" i="30"/>
  <c r="B82" i="30"/>
  <c r="F79" i="30"/>
  <c r="B79" i="30"/>
  <c r="F76" i="30"/>
  <c r="B76" i="30"/>
  <c r="F73" i="30"/>
  <c r="B73" i="30"/>
  <c r="G66" i="30"/>
  <c r="H65" i="30"/>
  <c r="G65" i="30"/>
  <c r="G64" i="30"/>
  <c r="H63" i="30"/>
  <c r="G63" i="30"/>
  <c r="G62" i="30"/>
  <c r="H61" i="30"/>
  <c r="G61" i="30"/>
  <c r="G60" i="30"/>
  <c r="H59" i="30"/>
  <c r="G59" i="30"/>
  <c r="G58" i="30"/>
  <c r="G57" i="30"/>
  <c r="G56" i="30"/>
  <c r="G55" i="30"/>
  <c r="G54" i="30"/>
  <c r="G53" i="30"/>
  <c r="G52" i="30"/>
  <c r="B33" i="30"/>
  <c r="B27" i="30"/>
  <c r="B25" i="30"/>
  <c r="H9" i="30"/>
  <c r="H11" i="30" s="1"/>
  <c r="H10" i="30" l="1"/>
  <c r="H12" i="30"/>
  <c r="H13" i="30"/>
  <c r="H14" i="30"/>
  <c r="H19" i="30" s="1"/>
  <c r="N41" i="24" l="1"/>
  <c r="N42" i="24"/>
  <c r="N43" i="24"/>
  <c r="N44" i="24"/>
  <c r="N45" i="24"/>
  <c r="N46" i="24"/>
  <c r="N47" i="24"/>
  <c r="N48" i="24"/>
  <c r="N49" i="24"/>
  <c r="N50" i="24"/>
  <c r="N51" i="24"/>
  <c r="N52" i="24"/>
  <c r="N53" i="24"/>
  <c r="N54" i="24"/>
  <c r="N55" i="24"/>
  <c r="N56" i="24"/>
  <c r="N57" i="24"/>
  <c r="N58" i="24"/>
  <c r="N59" i="24"/>
  <c r="N60" i="24"/>
  <c r="N61" i="24"/>
  <c r="N40" i="24"/>
  <c r="L41" i="24"/>
  <c r="L42" i="24"/>
  <c r="L43" i="24"/>
  <c r="L44" i="24"/>
  <c r="L45" i="24"/>
  <c r="L46" i="24"/>
  <c r="L47" i="24"/>
  <c r="L48" i="24"/>
  <c r="L49" i="24"/>
  <c r="L50" i="24"/>
  <c r="L51" i="24"/>
  <c r="L52" i="24"/>
  <c r="L53" i="24"/>
  <c r="L54" i="24"/>
  <c r="L55" i="24"/>
  <c r="L56" i="24"/>
  <c r="L57" i="24"/>
  <c r="L58" i="24"/>
  <c r="L59" i="24"/>
  <c r="L60" i="24"/>
  <c r="L61" i="24"/>
  <c r="L40" i="24"/>
  <c r="C31" i="26"/>
  <c r="C26" i="26"/>
  <c r="E20" i="26"/>
  <c r="E19" i="26"/>
  <c r="E18" i="26"/>
  <c r="E14" i="26"/>
  <c r="E13" i="26"/>
  <c r="E12" i="26"/>
  <c r="E11" i="26"/>
  <c r="E10" i="26"/>
  <c r="E9" i="26"/>
  <c r="E8" i="26"/>
  <c r="E7" i="26"/>
  <c r="E6" i="26"/>
  <c r="E5" i="26"/>
  <c r="M41" i="24"/>
  <c r="M42" i="24"/>
  <c r="M43" i="24"/>
  <c r="M44" i="24"/>
  <c r="M45" i="24"/>
  <c r="M46" i="24"/>
  <c r="M47" i="24"/>
  <c r="M48" i="24"/>
  <c r="M49" i="24"/>
  <c r="M50" i="24"/>
  <c r="M51" i="24"/>
  <c r="M52" i="24"/>
  <c r="M53" i="24"/>
  <c r="M54" i="24"/>
  <c r="M55" i="24"/>
  <c r="M56" i="24"/>
  <c r="M57" i="24"/>
  <c r="M58" i="24"/>
  <c r="M59" i="24"/>
  <c r="M60" i="24"/>
  <c r="M61" i="24"/>
  <c r="M40" i="24"/>
  <c r="G41" i="24"/>
  <c r="I41" i="24" s="1"/>
  <c r="G42" i="24"/>
  <c r="I42" i="24" s="1"/>
  <c r="G43" i="24"/>
  <c r="I43" i="24" s="1"/>
  <c r="G44" i="24"/>
  <c r="I44" i="24" s="1"/>
  <c r="G45" i="24"/>
  <c r="G46" i="24"/>
  <c r="G47" i="24"/>
  <c r="G48" i="24"/>
  <c r="G49" i="24"/>
  <c r="G50" i="24"/>
  <c r="G51" i="24"/>
  <c r="G52" i="24"/>
  <c r="G53" i="24"/>
  <c r="G54" i="24"/>
  <c r="G55" i="24"/>
  <c r="G56" i="24"/>
  <c r="G57" i="24"/>
  <c r="G58" i="24"/>
  <c r="G59" i="24"/>
  <c r="G60" i="24"/>
  <c r="G61" i="24"/>
  <c r="G40" i="24"/>
  <c r="I40" i="24" s="1"/>
  <c r="I45" i="24"/>
  <c r="I46" i="24"/>
  <c r="I47" i="24"/>
  <c r="I48" i="24"/>
  <c r="I49" i="24"/>
  <c r="I50" i="24"/>
  <c r="I51" i="24"/>
  <c r="I52" i="24"/>
  <c r="I53" i="24"/>
  <c r="I54" i="24"/>
  <c r="I55" i="24"/>
  <c r="I56" i="24"/>
  <c r="I57" i="24"/>
  <c r="I58" i="24"/>
  <c r="I59" i="24"/>
  <c r="I60" i="24"/>
  <c r="I61" i="24"/>
  <c r="H41" i="24"/>
  <c r="H42" i="24"/>
  <c r="H43" i="24"/>
  <c r="H44" i="24"/>
  <c r="H45" i="24"/>
  <c r="H46" i="24"/>
  <c r="H47" i="24"/>
  <c r="H48" i="24"/>
  <c r="H49" i="24"/>
  <c r="H50" i="24"/>
  <c r="H51" i="24"/>
  <c r="H52" i="24"/>
  <c r="H53" i="24"/>
  <c r="H54" i="24"/>
  <c r="H55" i="24"/>
  <c r="H56" i="24"/>
  <c r="H57" i="24"/>
  <c r="H58" i="24"/>
  <c r="H59" i="24"/>
  <c r="H60" i="24"/>
  <c r="H61" i="24"/>
  <c r="H40" i="24"/>
  <c r="C12" i="24" l="1"/>
  <c r="D12" i="24" s="1"/>
  <c r="C13" i="24"/>
  <c r="D13" i="24" s="1"/>
  <c r="C14" i="24"/>
  <c r="D14" i="24" s="1"/>
  <c r="C15" i="24"/>
  <c r="D15" i="24" s="1"/>
  <c r="C11" i="24" l="1"/>
  <c r="D11" i="24" s="1"/>
</calcChain>
</file>

<file path=xl/sharedStrings.xml><?xml version="1.0" encoding="utf-8"?>
<sst xmlns="http://schemas.openxmlformats.org/spreadsheetml/2006/main" count="269" uniqueCount="198">
  <si>
    <t>Material</t>
  </si>
  <si>
    <t>Year</t>
  </si>
  <si>
    <t>Name</t>
  </si>
  <si>
    <t>Total Area</t>
  </si>
  <si>
    <t>Difference to be Mulched</t>
  </si>
  <si>
    <t>Area (sq.ft)</t>
  </si>
  <si>
    <t>Area (sq.ft.)</t>
  </si>
  <si>
    <t>Width (ft)</t>
  </si>
  <si>
    <t>Length (ft)</t>
  </si>
  <si>
    <t>Diameter (ft)</t>
  </si>
  <si>
    <t>Growing Beds Area</t>
  </si>
  <si>
    <t>Amount Needed</t>
  </si>
  <si>
    <t>and protect the soil surface from raindrop impact and crusting, while allowing adequate soil aeration.</t>
  </si>
  <si>
    <t>• When mulching with wood products such as wood chips, apply a minimum of 2" depth.</t>
  </si>
  <si>
    <t>• Provide 100% ground coverage.</t>
  </si>
  <si>
    <t>• Do not apply mulches with Carbon:Nitrogen ratios less than 20:1 to watercourses.</t>
  </si>
  <si>
    <t xml:space="preserve">• Bale calculators assume that bales are broken apart and spread evenly. </t>
  </si>
  <si>
    <t>• Estimates for straw and hay bales are for small, square bales.</t>
  </si>
  <si>
    <t>• Both bulk material and bales may vary in weight and density.</t>
  </si>
  <si>
    <t>• Cost estimates do not include shipping, transportation, or labor.</t>
  </si>
  <si>
    <t>• Final depth for bales assumes that straw/hay material will settle.</t>
  </si>
  <si>
    <t>Guidance</t>
  </si>
  <si>
    <t># of Beds</t>
  </si>
  <si>
    <t>3. Walkway Calculator (Total Area Minus Growing Bed Area)</t>
  </si>
  <si>
    <t>3. Walkway Calcutor</t>
  </si>
  <si>
    <t>Example: A circle of mulch will be applied around a fruit tree.</t>
  </si>
  <si>
    <t>Examples for applications of the three calculators.</t>
  </si>
  <si>
    <t>in order to determine the walkway area.</t>
  </si>
  <si>
    <t>Example: Mulch will be applied to walkways around the growing beds.</t>
  </si>
  <si>
    <t>It is practical to measure the entire area and subtract the growing bed area</t>
  </si>
  <si>
    <t>Final Depth (inches)</t>
  </si>
  <si>
    <t>Depth (inches)</t>
  </si>
  <si>
    <t>bales</t>
  </si>
  <si>
    <t>Area ID</t>
  </si>
  <si>
    <t>Grand Total</t>
  </si>
  <si>
    <t>cubic feet</t>
  </si>
  <si>
    <t>cubic yards</t>
  </si>
  <si>
    <t>Hay, Alfalfa (Square Bales)</t>
  </si>
  <si>
    <t>Straw (Square Bales)</t>
  </si>
  <si>
    <t>Material Cost
Estimate</t>
  </si>
  <si>
    <t>Area
(sqft)</t>
  </si>
  <si>
    <t>""</t>
  </si>
  <si>
    <t>Sum of Material Cost</t>
  </si>
  <si>
    <t>Sum of Amount Needed</t>
  </si>
  <si>
    <t>Notes</t>
  </si>
  <si>
    <t>Total Area
(sqft)</t>
  </si>
  <si>
    <t>Location ID / Description</t>
  </si>
  <si>
    <t>Helpful Area Calculators</t>
  </si>
  <si>
    <t>1. Bed and Walkway Area Calculator for Squares and Rectangles</t>
  </si>
  <si>
    <t>2. Diameter Calculator for Circles</t>
  </si>
  <si>
    <t>1 layer</t>
  </si>
  <si>
    <t>square feet</t>
  </si>
  <si>
    <t>Custom 2</t>
  </si>
  <si>
    <t>Custom 3</t>
  </si>
  <si>
    <t>Custom 4</t>
  </si>
  <si>
    <t>Custom 5</t>
  </si>
  <si>
    <t>Custom 6</t>
  </si>
  <si>
    <t>Mulching calculations are based on the following reference table. Enter a Cost Amount to obtain cost per area data.</t>
  </si>
  <si>
    <t>Applied</t>
  </si>
  <si>
    <t>The USDA NRCS and its partners are equal opportunity provider, employer, and lenders.</t>
  </si>
  <si>
    <t>Small Farms and Gardens</t>
  </si>
  <si>
    <t>Disclaimer</t>
  </si>
  <si>
    <t>Soil Health Principles</t>
  </si>
  <si>
    <t>Minimize Soil Disturbance</t>
  </si>
  <si>
    <t>Maximize Soil Cover</t>
  </si>
  <si>
    <t>Maximize Continuous Living Roots</t>
  </si>
  <si>
    <t>Maximize Biodiversity</t>
  </si>
  <si>
    <t>Helpful Area Calculator Examples</t>
  </si>
  <si>
    <t>1. Bed and Walkway Calculator for Squares and Rectangles</t>
  </si>
  <si>
    <t xml:space="preserve">Example: The width, length, and quantity of growing </t>
  </si>
  <si>
    <t>beds and wakways are linear.</t>
  </si>
  <si>
    <t>Version February 2024</t>
  </si>
  <si>
    <t xml:space="preserve"> A final 1" depth may be initially 3" deep at time of application.</t>
  </si>
  <si>
    <t>Year Table</t>
  </si>
  <si>
    <t>1. Right click on the "Mulching Calculator" tab below and select "Unprotect Sheet".</t>
  </si>
  <si>
    <t>2. Click on Data in the excel menu and select the "Refresh All" button.</t>
  </si>
  <si>
    <t>3. Right click on the "Mulching Calculator" tab and select "Protect Sheet", then "OK".</t>
  </si>
  <si>
    <t>For NRCS programs, select "Yes" for Applied to confirm completion.</t>
  </si>
  <si>
    <t>Summary (For NRCS Programs)</t>
  </si>
  <si>
    <t>Mulching Applications</t>
  </si>
  <si>
    <t>Reference Data and Cost</t>
  </si>
  <si>
    <t>Material Amount and Cost Estimate</t>
  </si>
  <si>
    <t>Bales of straw and hay can vary greatly in size, weight, and coverage.</t>
  </si>
  <si>
    <t>Compost cu.yd.</t>
  </si>
  <si>
    <t>Compost cu.ft.</t>
  </si>
  <si>
    <t>Grass clippings cu.yd.</t>
  </si>
  <si>
    <t>Grass clippings cu.ft.</t>
  </si>
  <si>
    <t>Woodchips cu.yd.</t>
  </si>
  <si>
    <t>Woodchips cu.ft.</t>
  </si>
  <si>
    <t>Sawdust cu.yd.</t>
  </si>
  <si>
    <t>Newspaper sq.ft.</t>
  </si>
  <si>
    <t>Landscape fabric sq.ft.</t>
  </si>
  <si>
    <t>Final Depth
(inches or layers)</t>
  </si>
  <si>
    <t>Please note that these are estimates and that coverage depends on material size, weght, and density.</t>
  </si>
  <si>
    <t>Unit</t>
  </si>
  <si>
    <t>Notes (Crop, Anchors, Etc.)</t>
  </si>
  <si>
    <t>Custom 1</t>
  </si>
  <si>
    <t>If you find a more accurate measure for your mulch, you have the option to enter a custom material and coverage.</t>
  </si>
  <si>
    <t>Cost Amount
per Unit</t>
  </si>
  <si>
    <t>Users must refresh the tables below to display new results after any changes are made to the mulching plan or cost table.</t>
  </si>
  <si>
    <t>Location</t>
  </si>
  <si>
    <t>The Indiana Mulching Tool was developed to assist with calculations related to mulch applications, depths, volumes, and costs. While we strive to provide a helpful tool, the user of this tool assumes responsibility and its use is subject to your own discretion. Pay particular attention to recommended application volumes of mulch – especially if recommendation(s) varies greatly from what you have done in the past. Volumes and density for materials can be variable. This tool provides only an estimate.
This tool was developed in partnership with the Marion County (Indiana) Soil and Water Conservation District, USDA-NRCS-Indiana, and Indiana Urban Soil Health Team.</t>
  </si>
  <si>
    <t>Contract
Item</t>
  </si>
  <si>
    <t>NRCS Planned Number</t>
  </si>
  <si>
    <t>1 No. = 1000sqft</t>
  </si>
  <si>
    <t>selecting "Yes" in the "Contract Item" column in the Mulching Applications table below to identify planned areas.</t>
  </si>
  <si>
    <t>NRCS Indiana programs do not pay for multiple applications on one area in a given year. Prevent double counting of areas in a given year by</t>
  </si>
  <si>
    <t>For cost estimates, use the tables below entitled "Reference Table and Cost" and "Material Amount and Cost Estimate".</t>
  </si>
  <si>
    <t>For example, 0.31 cubic yards of plant-based compost covers approximately 100 sq.ft. at 1 inch depth.</t>
  </si>
  <si>
    <t>INSTRUCTIONS</t>
  </si>
  <si>
    <t>This cost estimate is not an NRCS payment amount. Refer to NRCS contract for payment amounts.</t>
  </si>
  <si>
    <t>Mulching Plan</t>
  </si>
  <si>
    <t>NRCS 484 Implementation Requirement (IR)</t>
  </si>
  <si>
    <t>Material
Amount</t>
  </si>
  <si>
    <t>This table can be used to update the selectable year options on the Mulching Calculator.</t>
  </si>
  <si>
    <t>Compost Calculator</t>
  </si>
  <si>
    <t>Type of Compost</t>
  </si>
  <si>
    <t>Source</t>
  </si>
  <si>
    <t>Date of Sample</t>
  </si>
  <si>
    <t>Year of Application</t>
  </si>
  <si>
    <t>Compost Application Area and Rate</t>
  </si>
  <si>
    <t>Compost Application Rates per Area</t>
  </si>
  <si>
    <t>Area</t>
  </si>
  <si>
    <t>SqFt</t>
  </si>
  <si>
    <t>Cubic Feet</t>
  </si>
  <si>
    <t>Rate</t>
  </si>
  <si>
    <t>Inches</t>
  </si>
  <si>
    <t>Cubic Yards</t>
  </si>
  <si>
    <t>N</t>
  </si>
  <si>
    <t>Inches (Depth)</t>
  </si>
  <si>
    <t>*Tons/Acre</t>
  </si>
  <si>
    <t>Compost Weight*</t>
  </si>
  <si>
    <t>*Pounds</t>
  </si>
  <si>
    <t>Pounds per Cubic Foot</t>
  </si>
  <si>
    <t>Gallons</t>
  </si>
  <si>
    <t>*Compost weight required</t>
  </si>
  <si>
    <t>Compost Analysis</t>
  </si>
  <si>
    <t>% Organic Matter</t>
  </si>
  <si>
    <t>Load Information for Buckets/Wheelbarrows</t>
  </si>
  <si>
    <t>pH</t>
  </si>
  <si>
    <t>Volume of compost per load</t>
  </si>
  <si>
    <t>C:N Ratio</t>
  </si>
  <si>
    <t>Number of loads</t>
  </si>
  <si>
    <t>Compost Weight Help</t>
  </si>
  <si>
    <t>Convert Gallons to Lbs/Cubic Foot</t>
  </si>
  <si>
    <t>Enter Number of Gallons</t>
  </si>
  <si>
    <t>Weight (pounds)</t>
  </si>
  <si>
    <t>Common Weights of Compost (Varies)</t>
  </si>
  <si>
    <t>1 cu.ft. leaf compost</t>
  </si>
  <si>
    <t>25 lbs</t>
  </si>
  <si>
    <t>1 cu.ft. composted manure</t>
  </si>
  <si>
    <t>45 lbs</t>
  </si>
  <si>
    <t>Helpful Conversions</t>
  </si>
  <si>
    <t>Lbs/Cubic Foot</t>
  </si>
  <si>
    <t>Lbs/Cubic Yard</t>
  </si>
  <si>
    <t>This tool was developed in partnership by the Marion County SWCD and USDA-NRCS Indiana.</t>
  </si>
  <si>
    <t>Reference Tables</t>
  </si>
  <si>
    <t>Common Weights of Compost</t>
  </si>
  <si>
    <t>Depth (Inches)</t>
  </si>
  <si>
    <t>1 cu.yd. leaf compost</t>
  </si>
  <si>
    <t>675 lbs</t>
  </si>
  <si>
    <t>Decimal</t>
  </si>
  <si>
    <t>Fraction</t>
  </si>
  <si>
    <t>1 cu.yd. composted manure</t>
  </si>
  <si>
    <t>1200 lbs</t>
  </si>
  <si>
    <t>Typical Nutrient Analysis of Composts and Manures</t>
  </si>
  <si>
    <t>Nutrients</t>
  </si>
  <si>
    <t>P205</t>
  </si>
  <si>
    <t>K20</t>
  </si>
  <si>
    <t>Dairy (with bedding)*</t>
  </si>
  <si>
    <t>Horse (with bedding)*</t>
  </si>
  <si>
    <t>Poultry (with litter)*</t>
  </si>
  <si>
    <t>Composted dairy manure*</t>
  </si>
  <si>
    <t>Composted poultry manure*</t>
  </si>
  <si>
    <t>Pelleted poultry manure compost*</t>
  </si>
  <si>
    <t>Swine (no bedding)*</t>
  </si>
  <si>
    <t>Manure-based Compost**</t>
  </si>
  <si>
    <t>1 to 4</t>
  </si>
  <si>
    <t>0.5 to 3</t>
  </si>
  <si>
    <t>1 to 3</t>
  </si>
  <si>
    <t>Plant-based Compost**</t>
  </si>
  <si>
    <t>1 to 2.5</t>
  </si>
  <si>
    <t>0.2 to 0.5</t>
  </si>
  <si>
    <t>0.5 to 2</t>
  </si>
  <si>
    <t>* Source: Nutrient Management Plan (590) for Organic Systems (based on % wet weight)</t>
  </si>
  <si>
    <t>**Source:https://vric.ucdavis.edu</t>
  </si>
  <si>
    <t>Lbs per Cubic Yard</t>
  </si>
  <si>
    <t>Tons</t>
  </si>
  <si>
    <t>Lbs per Cubic Foot</t>
  </si>
  <si>
    <t>Pounds</t>
  </si>
  <si>
    <t>Acres</t>
  </si>
  <si>
    <t>Square Feet</t>
  </si>
  <si>
    <t>% Moisture</t>
  </si>
  <si>
    <t>https://marionswcd.org/indiana-nutrient-management-tool/</t>
  </si>
  <si>
    <t>To obtain nutrient contribution estimates for compost, utilize the Indiana Nutrient Management Tool.</t>
  </si>
  <si>
    <t>Indiana Mulching Tool</t>
  </si>
  <si>
    <t>Total Area is the amount of land to receive natural plant-based mulch in one year.</t>
  </si>
  <si>
    <r>
      <t xml:space="preserve">• Use </t>
    </r>
    <r>
      <rPr>
        <b/>
        <sz val="11"/>
        <color theme="1"/>
        <rFont val="Calibri"/>
        <family val="2"/>
      </rPr>
      <t>natural plant-based mulching materials</t>
    </r>
    <r>
      <rPr>
        <sz val="11"/>
        <color theme="1"/>
        <rFont val="Calibri"/>
        <family val="2"/>
      </rPr>
      <t xml:space="preserve"> to add organic matter, provide food and shelter for soil biota,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</si>
</sst>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44" formatCode="_(&quot;$&quot;* #,##0.00_);_(&quot;$&quot;* \(#,##0.00\);_(&quot;$&quot;* &quot;-&quot;??_);_(@_)"/>
    <numFmt numFmtId="164" formatCode="0.0"/>
    <numFmt numFmtId="165" formatCode="&quot;$&quot;#,##0.00"/>
    <numFmt numFmtId="166" formatCode="#,##0.0"/>
    <numFmt numFmtId="167" formatCode="#\ ?/8"/>
    <numFmt numFmtId="168" formatCode="#\ ??/16"/>
    <numFmt numFmtId="169" formatCode="#\ ?/4"/>
    <numFmt numFmtId="170" formatCode="#\ ?/2"/>
  </numFmts>
  <fonts count="25" x14ac:knownFonts="1">
    <font>
      <sz val="10"/>
      <color theme="1"/>
      <name val="Times New Roman"/>
      <scheme val="minor"/>
    </font>
    <font>
      <sz val="11"/>
      <color theme="1"/>
      <name val="Calibri"/>
      <family val="2"/>
    </font>
    <font>
      <sz val="10"/>
      <color theme="1"/>
      <name val="Times New Roman"/>
      <family val="1"/>
      <scheme val="minor"/>
    </font>
    <font>
      <b/>
      <sz val="11"/>
      <color theme="1"/>
      <name val="Calibri"/>
      <family val="2"/>
    </font>
    <font>
      <sz val="11"/>
      <color theme="1"/>
      <name val="Calibri"/>
      <family val="2"/>
    </font>
    <font>
      <b/>
      <sz val="20"/>
      <color theme="1"/>
      <name val="Calibri"/>
      <family val="2"/>
    </font>
    <font>
      <sz val="9"/>
      <color theme="1"/>
      <name val="Calibri"/>
      <family val="2"/>
    </font>
    <font>
      <b/>
      <sz val="18"/>
      <color theme="1"/>
      <name val="Calibri"/>
      <family val="2"/>
    </font>
    <font>
      <sz val="10"/>
      <color rgb="FF000000"/>
      <name val="Arial"/>
      <family val="2"/>
    </font>
    <font>
      <b/>
      <sz val="18"/>
      <color rgb="FF000000"/>
      <name val="Calibri"/>
      <family val="2"/>
    </font>
    <font>
      <b/>
      <sz val="14"/>
      <color rgb="FF000000"/>
      <name val="Calibri"/>
      <family val="2"/>
    </font>
    <font>
      <sz val="11"/>
      <color rgb="FF000000"/>
      <name val="Calibri"/>
      <family val="2"/>
    </font>
    <font>
      <b/>
      <sz val="11"/>
      <color rgb="FF000000"/>
      <name val="Calibri"/>
      <family val="2"/>
    </font>
    <font>
      <b/>
      <sz val="12"/>
      <color theme="1"/>
      <name val="Calibri"/>
      <family val="2"/>
    </font>
    <font>
      <u/>
      <sz val="10"/>
      <color theme="10"/>
      <name val="Arial"/>
      <family val="2"/>
    </font>
    <font>
      <b/>
      <sz val="18"/>
      <name val="Calibri"/>
      <family val="2"/>
    </font>
    <font>
      <sz val="11"/>
      <name val="Calibri"/>
      <family val="2"/>
    </font>
    <font>
      <b/>
      <sz val="11"/>
      <name val="Calibri"/>
      <family val="2"/>
    </font>
    <font>
      <b/>
      <sz val="10"/>
      <name val="Calibri"/>
      <family val="2"/>
    </font>
    <font>
      <sz val="10"/>
      <color rgb="FF000000"/>
      <name val="Calibri"/>
      <family val="2"/>
    </font>
    <font>
      <b/>
      <sz val="10"/>
      <color rgb="FF000000"/>
      <name val="Calibri"/>
      <family val="2"/>
    </font>
    <font>
      <b/>
      <sz val="14"/>
      <name val="Calibri"/>
      <family val="2"/>
    </font>
    <font>
      <u/>
      <sz val="9"/>
      <color theme="10"/>
      <name val="Calibri"/>
      <family val="2"/>
    </font>
    <font>
      <u/>
      <sz val="11"/>
      <color theme="10"/>
      <name val="Calibri"/>
      <family val="2"/>
    </font>
    <font>
      <sz val="9"/>
      <name val="Calibri"/>
      <family val="2"/>
    </font>
  </fonts>
  <fills count="11">
    <fill>
      <patternFill patternType="none"/>
    </fill>
    <fill>
      <patternFill patternType="gray125"/>
    </fill>
    <fill>
      <patternFill patternType="solid">
        <fgColor rgb="FFECECEC"/>
        <bgColor rgb="FFECECEC"/>
      </patternFill>
    </fill>
    <fill>
      <patternFill patternType="solid">
        <fgColor theme="9" tint="0.79998168889431442"/>
        <bgColor indexed="64"/>
      </patternFill>
    </fill>
    <fill>
      <patternFill patternType="solid">
        <fgColor theme="0" tint="-4.9989318521683403E-2"/>
        <bgColor indexed="64"/>
      </patternFill>
    </fill>
    <fill>
      <patternFill patternType="solid">
        <fgColor theme="2" tint="-4.9989318521683403E-2"/>
        <bgColor indexed="64"/>
      </patternFill>
    </fill>
    <fill>
      <patternFill patternType="solid">
        <fgColor theme="7" tint="0.79998168889431442"/>
        <bgColor indexed="64"/>
      </patternFill>
    </fill>
    <fill>
      <patternFill patternType="solid">
        <fgColor theme="0" tint="-4.9989318521683403E-2"/>
        <bgColor rgb="FFECECEC"/>
      </patternFill>
    </fill>
    <fill>
      <patternFill patternType="solid">
        <fgColor theme="0"/>
        <bgColor indexed="64"/>
      </patternFill>
    </fill>
    <fill>
      <patternFill patternType="solid">
        <fgColor theme="9" tint="0.79998168889431442"/>
        <bgColor rgb="FFE2EFD9"/>
      </patternFill>
    </fill>
    <fill>
      <patternFill patternType="solid">
        <fgColor theme="5" tint="0.79998168889431442"/>
        <bgColor indexed="64"/>
      </patternFill>
    </fill>
  </fills>
  <borders count="16">
    <border>
      <left/>
      <right/>
      <top/>
      <bottom/>
      <diagonal/>
    </border>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s>
  <cellStyleXfs count="5">
    <xf numFmtId="0" fontId="0" fillId="0" borderId="0"/>
    <xf numFmtId="44" fontId="2" fillId="0" borderId="0" applyFont="0" applyFill="0" applyBorder="0" applyAlignment="0" applyProtection="0"/>
    <xf numFmtId="0" fontId="8" fillId="0" borderId="1"/>
    <xf numFmtId="0" fontId="14" fillId="0" borderId="1" applyNumberFormat="0" applyFill="0" applyBorder="0" applyAlignment="0" applyProtection="0"/>
    <xf numFmtId="9" fontId="8" fillId="0" borderId="1" applyFont="0" applyFill="0" applyBorder="0" applyAlignment="0" applyProtection="0"/>
  </cellStyleXfs>
  <cellXfs count="322">
    <xf numFmtId="0" fontId="0" fillId="0" borderId="0" xfId="0"/>
    <xf numFmtId="0" fontId="1" fillId="0" borderId="0" xfId="0" applyFont="1" applyAlignment="1">
      <alignment horizontal="center"/>
    </xf>
    <xf numFmtId="0" fontId="1" fillId="0" borderId="0" xfId="0" applyFont="1" applyAlignment="1">
      <alignment horizontal="left"/>
    </xf>
    <xf numFmtId="0" fontId="4" fillId="0" borderId="0" xfId="0" applyFont="1" applyAlignment="1">
      <alignment horizontal="left"/>
    </xf>
    <xf numFmtId="0" fontId="4" fillId="0" borderId="0" xfId="0" applyFont="1" applyAlignment="1">
      <alignment horizontal="center"/>
    </xf>
    <xf numFmtId="0" fontId="4" fillId="0" borderId="0" xfId="0" applyFont="1"/>
    <xf numFmtId="0" fontId="4" fillId="0" borderId="1" xfId="0" applyFont="1" applyBorder="1" applyAlignment="1">
      <alignment horizontal="center"/>
    </xf>
    <xf numFmtId="0" fontId="4" fillId="0" borderId="0" xfId="0" applyFont="1" applyAlignment="1">
      <alignment vertical="center"/>
    </xf>
    <xf numFmtId="0" fontId="4" fillId="0" borderId="1" xfId="0" applyFont="1" applyBorder="1" applyAlignment="1">
      <alignment vertical="center"/>
    </xf>
    <xf numFmtId="0" fontId="4" fillId="0" borderId="2" xfId="0" applyFont="1" applyBorder="1" applyAlignment="1" applyProtection="1">
      <alignment horizontal="center" vertical="center"/>
      <protection locked="0"/>
    </xf>
    <xf numFmtId="165" fontId="4" fillId="0" borderId="2" xfId="1" applyNumberFormat="1" applyFont="1" applyBorder="1" applyAlignment="1" applyProtection="1">
      <alignment horizontal="center" vertical="center"/>
      <protection locked="0"/>
    </xf>
    <xf numFmtId="0" fontId="4" fillId="0" borderId="0" xfId="0" applyFont="1" applyAlignment="1">
      <alignment horizontal="left" vertical="center" indent="1"/>
    </xf>
    <xf numFmtId="0" fontId="3" fillId="0" borderId="0" xfId="0" applyFont="1" applyAlignment="1">
      <alignment vertical="center"/>
    </xf>
    <xf numFmtId="0" fontId="3" fillId="3" borderId="2" xfId="0" applyFont="1" applyFill="1" applyBorder="1" applyAlignment="1">
      <alignment horizontal="center" vertical="center"/>
    </xf>
    <xf numFmtId="0" fontId="3" fillId="3" borderId="2" xfId="0" applyFont="1" applyFill="1" applyBorder="1" applyAlignment="1">
      <alignment horizontal="center"/>
    </xf>
    <xf numFmtId="0" fontId="4" fillId="4" borderId="2" xfId="0" applyFont="1" applyFill="1" applyBorder="1" applyAlignment="1">
      <alignment horizontal="center"/>
    </xf>
    <xf numFmtId="0" fontId="3" fillId="0" borderId="0" xfId="0" applyFont="1"/>
    <xf numFmtId="0" fontId="4" fillId="0" borderId="1" xfId="0" applyFont="1" applyBorder="1"/>
    <xf numFmtId="0" fontId="4" fillId="0" borderId="13" xfId="0" applyFont="1" applyBorder="1" applyAlignment="1">
      <alignment vertical="center"/>
    </xf>
    <xf numFmtId="0" fontId="4" fillId="0" borderId="12" xfId="0" applyFont="1" applyBorder="1" applyAlignment="1">
      <alignment horizontal="left" indent="1"/>
    </xf>
    <xf numFmtId="0" fontId="4" fillId="0" borderId="12" xfId="0" applyFont="1" applyBorder="1"/>
    <xf numFmtId="164" fontId="4" fillId="5" borderId="2" xfId="0" applyNumberFormat="1" applyFont="1" applyFill="1" applyBorder="1" applyAlignment="1">
      <alignment horizontal="center"/>
    </xf>
    <xf numFmtId="0" fontId="4" fillId="0" borderId="2" xfId="0" applyFont="1" applyBorder="1" applyAlignment="1" applyProtection="1">
      <alignment horizontal="center"/>
      <protection locked="0"/>
    </xf>
    <xf numFmtId="0" fontId="0" fillId="0" borderId="0" xfId="0" applyAlignment="1">
      <alignment wrapText="1"/>
    </xf>
    <xf numFmtId="0" fontId="4" fillId="0" borderId="1" xfId="0" applyFont="1" applyBorder="1" applyAlignment="1">
      <alignment horizontal="left" vertical="center" indent="1"/>
    </xf>
    <xf numFmtId="0" fontId="4" fillId="0" borderId="1" xfId="0" applyFont="1" applyBorder="1" applyAlignment="1">
      <alignment horizontal="left" indent="1"/>
    </xf>
    <xf numFmtId="0" fontId="4" fillId="0" borderId="1" xfId="0" applyFont="1" applyBorder="1" applyAlignment="1">
      <alignment horizontal="left"/>
    </xf>
    <xf numFmtId="0" fontId="4" fillId="0" borderId="1" xfId="0" applyFont="1" applyBorder="1" applyAlignment="1" applyProtection="1">
      <alignment vertical="center"/>
      <protection locked="0"/>
    </xf>
    <xf numFmtId="0" fontId="4" fillId="0" borderId="0" xfId="0" applyFont="1" applyAlignment="1">
      <alignment horizontal="center" wrapText="1"/>
    </xf>
    <xf numFmtId="0" fontId="4" fillId="0" borderId="1" xfId="0" applyFont="1" applyBorder="1" applyAlignment="1">
      <alignment vertical="center" wrapText="1"/>
    </xf>
    <xf numFmtId="0" fontId="4" fillId="0" borderId="1" xfId="0" applyFont="1" applyBorder="1" applyAlignment="1">
      <alignment horizontal="center" wrapText="1"/>
    </xf>
    <xf numFmtId="0" fontId="4" fillId="0" borderId="1" xfId="0" applyFont="1" applyBorder="1" applyAlignment="1">
      <alignment wrapText="1"/>
    </xf>
    <xf numFmtId="0" fontId="4" fillId="0" borderId="0" xfId="0" applyFont="1" applyAlignment="1">
      <alignment vertical="center" wrapText="1"/>
    </xf>
    <xf numFmtId="0" fontId="3" fillId="3" borderId="2" xfId="0" applyFont="1" applyFill="1" applyBorder="1" applyAlignment="1">
      <alignment horizontal="center" vertical="center" wrapText="1"/>
    </xf>
    <xf numFmtId="0" fontId="4" fillId="0" borderId="2" xfId="0" applyFont="1" applyBorder="1" applyAlignment="1" applyProtection="1">
      <alignment horizontal="center" wrapText="1"/>
      <protection locked="0"/>
    </xf>
    <xf numFmtId="164" fontId="4" fillId="0" borderId="0" xfId="0" applyNumberFormat="1" applyFont="1" applyAlignment="1">
      <alignment horizontal="center" wrapText="1"/>
    </xf>
    <xf numFmtId="0" fontId="4" fillId="5" borderId="2" xfId="0" applyFont="1" applyFill="1" applyBorder="1" applyAlignment="1">
      <alignment horizontal="center" wrapText="1"/>
    </xf>
    <xf numFmtId="0" fontId="1" fillId="0" borderId="0" xfId="0" applyFont="1"/>
    <xf numFmtId="0" fontId="1" fillId="2" borderId="2" xfId="0" applyFont="1" applyFill="1" applyBorder="1" applyAlignment="1">
      <alignment horizontal="center" vertical="center"/>
    </xf>
    <xf numFmtId="0" fontId="4" fillId="2" borderId="2" xfId="0" applyFont="1" applyFill="1" applyBorder="1" applyAlignment="1">
      <alignment horizontal="center" vertical="center"/>
    </xf>
    <xf numFmtId="3" fontId="1" fillId="0" borderId="2" xfId="0" applyNumberFormat="1" applyFont="1" applyBorder="1" applyAlignment="1" applyProtection="1">
      <alignment horizontal="center" vertical="center" wrapText="1"/>
      <protection locked="0"/>
    </xf>
    <xf numFmtId="166" fontId="4" fillId="4" borderId="2" xfId="0" applyNumberFormat="1" applyFont="1" applyFill="1" applyBorder="1" applyAlignment="1">
      <alignment horizontal="center" vertical="center"/>
    </xf>
    <xf numFmtId="0" fontId="4" fillId="4" borderId="2" xfId="0" applyFont="1" applyFill="1" applyBorder="1" applyAlignment="1">
      <alignment horizontal="center" vertical="center"/>
    </xf>
    <xf numFmtId="165" fontId="4" fillId="4" borderId="2" xfId="1" applyNumberFormat="1" applyFont="1" applyFill="1" applyBorder="1" applyAlignment="1" applyProtection="1">
      <alignment horizontal="center" vertical="center"/>
    </xf>
    <xf numFmtId="0" fontId="5" fillId="6" borderId="4" xfId="0" applyFont="1" applyFill="1" applyBorder="1" applyAlignment="1">
      <alignment vertical="center"/>
    </xf>
    <xf numFmtId="0" fontId="1" fillId="6" borderId="6" xfId="0" applyFont="1" applyFill="1" applyBorder="1"/>
    <xf numFmtId="0" fontId="1" fillId="6" borderId="6" xfId="0" applyFont="1" applyFill="1" applyBorder="1" applyAlignment="1">
      <alignment wrapText="1"/>
    </xf>
    <xf numFmtId="0" fontId="0" fillId="0" borderId="1" xfId="0" applyBorder="1"/>
    <xf numFmtId="0" fontId="1" fillId="0" borderId="1" xfId="0" applyFont="1" applyBorder="1" applyAlignment="1">
      <alignment horizontal="center"/>
    </xf>
    <xf numFmtId="0" fontId="1" fillId="0" borderId="0" xfId="0" applyFont="1" applyAlignment="1">
      <alignment vertical="center"/>
    </xf>
    <xf numFmtId="0" fontId="3" fillId="0" borderId="1" xfId="0" applyFont="1" applyBorder="1" applyAlignment="1">
      <alignment horizontal="center" vertical="center" wrapText="1"/>
    </xf>
    <xf numFmtId="0" fontId="4" fillId="0" borderId="1" xfId="0" applyFont="1" applyBorder="1" applyAlignment="1">
      <alignment horizontal="left" vertical="center"/>
    </xf>
    <xf numFmtId="0" fontId="1" fillId="0" borderId="12" xfId="0" applyFont="1" applyBorder="1" applyAlignment="1">
      <alignment horizontal="left" indent="1"/>
    </xf>
    <xf numFmtId="0" fontId="3" fillId="0" borderId="2" xfId="0" applyFont="1" applyBorder="1" applyAlignment="1" applyProtection="1">
      <alignment horizontal="center" vertical="center"/>
      <protection locked="0"/>
    </xf>
    <xf numFmtId="0" fontId="3" fillId="0" borderId="2" xfId="0" applyFont="1" applyBorder="1" applyAlignment="1" applyProtection="1">
      <alignment horizontal="center" vertical="center" wrapText="1"/>
      <protection locked="0"/>
    </xf>
    <xf numFmtId="0" fontId="1" fillId="6" borderId="3" xfId="0" applyFont="1" applyFill="1" applyBorder="1"/>
    <xf numFmtId="0" fontId="4" fillId="4" borderId="2" xfId="0" applyFont="1" applyFill="1" applyBorder="1" applyAlignment="1">
      <alignment horizontal="left"/>
    </xf>
    <xf numFmtId="0" fontId="4" fillId="7" borderId="2" xfId="0" applyFont="1" applyFill="1" applyBorder="1" applyAlignment="1">
      <alignment horizontal="center" vertical="center"/>
    </xf>
    <xf numFmtId="0" fontId="1" fillId="4" borderId="2" xfId="0" applyFont="1" applyFill="1" applyBorder="1" applyAlignment="1">
      <alignment horizontal="center" vertical="center"/>
    </xf>
    <xf numFmtId="0" fontId="1" fillId="4" borderId="7" xfId="0" applyFont="1" applyFill="1" applyBorder="1" applyAlignment="1">
      <alignment horizontal="left" vertical="center" indent="1"/>
    </xf>
    <xf numFmtId="0" fontId="1" fillId="4" borderId="14" xfId="0" applyFont="1" applyFill="1" applyBorder="1" applyAlignment="1">
      <alignment horizontal="left" vertical="center" indent="1"/>
    </xf>
    <xf numFmtId="0" fontId="1" fillId="0" borderId="1" xfId="0" applyFont="1" applyBorder="1" applyAlignment="1">
      <alignment horizontal="center" vertical="center"/>
    </xf>
    <xf numFmtId="0" fontId="1" fillId="0" borderId="1" xfId="0" applyFont="1" applyBorder="1" applyAlignment="1">
      <alignment wrapText="1"/>
    </xf>
    <xf numFmtId="0" fontId="1" fillId="0" borderId="0" xfId="0" applyFont="1" applyAlignment="1">
      <alignment horizontal="center" vertical="center"/>
    </xf>
    <xf numFmtId="165" fontId="1" fillId="0" borderId="0" xfId="0" applyNumberFormat="1" applyFont="1" applyAlignment="1">
      <alignment horizontal="center"/>
    </xf>
    <xf numFmtId="0" fontId="11" fillId="0" borderId="1" xfId="2" applyFont="1"/>
    <xf numFmtId="0" fontId="12" fillId="0" borderId="2" xfId="2" applyFont="1" applyBorder="1" applyAlignment="1">
      <alignment horizontal="center" vertical="center"/>
    </xf>
    <xf numFmtId="0" fontId="11" fillId="0" borderId="2" xfId="2" applyFont="1" applyBorder="1" applyAlignment="1">
      <alignment horizontal="left" vertical="center" wrapText="1" indent="1"/>
    </xf>
    <xf numFmtId="0" fontId="11" fillId="0" borderId="13" xfId="2" applyFont="1" applyBorder="1" applyAlignment="1">
      <alignment wrapText="1"/>
    </xf>
    <xf numFmtId="0" fontId="11" fillId="0" borderId="12" xfId="2" applyFont="1" applyBorder="1" applyAlignment="1">
      <alignment horizontal="left" indent="1"/>
    </xf>
    <xf numFmtId="0" fontId="11" fillId="0" borderId="1" xfId="2" applyFont="1" applyAlignment="1">
      <alignment wrapText="1"/>
    </xf>
    <xf numFmtId="0" fontId="12" fillId="0" borderId="12" xfId="2" applyFont="1" applyBorder="1" applyAlignment="1">
      <alignment horizontal="left" vertical="center" indent="1"/>
    </xf>
    <xf numFmtId="0" fontId="11" fillId="0" borderId="12" xfId="2" applyFont="1" applyBorder="1" applyAlignment="1">
      <alignment horizontal="left" vertical="center" indent="1"/>
    </xf>
    <xf numFmtId="0" fontId="7" fillId="6" borderId="4" xfId="0" applyFont="1" applyFill="1" applyBorder="1" applyAlignment="1">
      <alignment vertical="center"/>
    </xf>
    <xf numFmtId="0" fontId="4" fillId="6" borderId="6" xfId="0" applyFont="1" applyFill="1" applyBorder="1"/>
    <xf numFmtId="0" fontId="6" fillId="6" borderId="6" xfId="0" applyFont="1" applyFill="1" applyBorder="1"/>
    <xf numFmtId="0" fontId="1" fillId="4" borderId="1" xfId="0" applyFont="1" applyFill="1" applyBorder="1" applyAlignment="1">
      <alignment horizontal="left" vertical="center" indent="1"/>
    </xf>
    <xf numFmtId="0" fontId="1" fillId="4" borderId="12" xfId="0" applyFont="1" applyFill="1" applyBorder="1" applyAlignment="1">
      <alignment horizontal="left" vertical="center" indent="1"/>
    </xf>
    <xf numFmtId="0" fontId="1" fillId="0" borderId="2" xfId="0" applyFont="1" applyBorder="1" applyAlignment="1" applyProtection="1">
      <alignment vertical="center"/>
      <protection locked="0"/>
    </xf>
    <xf numFmtId="165" fontId="4" fillId="0" borderId="2" xfId="1" applyNumberFormat="1" applyFont="1" applyBorder="1" applyAlignment="1" applyProtection="1">
      <alignment horizontal="center"/>
      <protection locked="0"/>
    </xf>
    <xf numFmtId="0" fontId="12" fillId="0" borderId="7" xfId="2" applyFont="1" applyBorder="1" applyAlignment="1">
      <alignment horizontal="left" indent="1"/>
    </xf>
    <xf numFmtId="0" fontId="12" fillId="0" borderId="8" xfId="2" applyFont="1" applyBorder="1"/>
    <xf numFmtId="0" fontId="11" fillId="0" borderId="14" xfId="2" applyFont="1" applyBorder="1" applyAlignment="1">
      <alignment horizontal="left" vertical="center" indent="1"/>
    </xf>
    <xf numFmtId="0" fontId="11" fillId="0" borderId="9" xfId="2" applyFont="1" applyBorder="1" applyAlignment="1">
      <alignment wrapText="1"/>
    </xf>
    <xf numFmtId="0" fontId="1" fillId="4" borderId="8" xfId="0" applyFont="1" applyFill="1" applyBorder="1"/>
    <xf numFmtId="0" fontId="1" fillId="4" borderId="13" xfId="0" applyFont="1" applyFill="1" applyBorder="1"/>
    <xf numFmtId="0" fontId="1" fillId="4" borderId="9" xfId="0" applyFont="1" applyFill="1" applyBorder="1"/>
    <xf numFmtId="0" fontId="1" fillId="4" borderId="10" xfId="0" applyFont="1" applyFill="1" applyBorder="1"/>
    <xf numFmtId="0" fontId="1" fillId="4" borderId="10" xfId="0" applyFont="1" applyFill="1" applyBorder="1" applyAlignment="1">
      <alignment wrapText="1"/>
    </xf>
    <xf numFmtId="0" fontId="1" fillId="4" borderId="15" xfId="0" applyFont="1" applyFill="1" applyBorder="1"/>
    <xf numFmtId="0" fontId="1" fillId="4" borderId="15" xfId="0" applyFont="1" applyFill="1" applyBorder="1" applyAlignment="1">
      <alignment wrapText="1"/>
    </xf>
    <xf numFmtId="0" fontId="1" fillId="3" borderId="2" xfId="0" applyFont="1" applyFill="1" applyBorder="1" applyAlignment="1" applyProtection="1">
      <alignment horizontal="center" vertical="center"/>
      <protection locked="0"/>
    </xf>
    <xf numFmtId="0" fontId="4" fillId="0" borderId="2" xfId="0" applyFont="1" applyBorder="1"/>
    <xf numFmtId="0" fontId="1" fillId="0" borderId="1" xfId="0" applyFont="1" applyBorder="1" applyAlignment="1">
      <alignment horizontal="left" indent="1"/>
    </xf>
    <xf numFmtId="0" fontId="4" fillId="0" borderId="11"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1" fillId="4" borderId="10" xfId="0" applyFont="1" applyFill="1" applyBorder="1" applyAlignment="1">
      <alignment vertical="center"/>
    </xf>
    <xf numFmtId="0" fontId="1" fillId="4" borderId="8" xfId="0" applyFont="1" applyFill="1" applyBorder="1" applyAlignment="1">
      <alignment vertical="center"/>
    </xf>
    <xf numFmtId="0" fontId="1" fillId="4" borderId="13" xfId="0" applyFont="1" applyFill="1" applyBorder="1" applyAlignment="1">
      <alignment horizontal="left" vertical="center" indent="1"/>
    </xf>
    <xf numFmtId="0" fontId="1" fillId="4" borderId="15" xfId="0" applyFont="1" applyFill="1" applyBorder="1" applyAlignment="1">
      <alignment horizontal="left" vertical="center" indent="1"/>
    </xf>
    <xf numFmtId="0" fontId="1" fillId="4" borderId="9" xfId="0" applyFont="1" applyFill="1" applyBorder="1" applyAlignment="1">
      <alignment horizontal="left" vertical="center" indent="1"/>
    </xf>
    <xf numFmtId="0" fontId="3" fillId="4" borderId="4" xfId="0" applyFont="1" applyFill="1" applyBorder="1" applyAlignment="1">
      <alignment horizontal="center" vertical="center" wrapText="1"/>
    </xf>
    <xf numFmtId="0" fontId="3" fillId="4" borderId="2" xfId="0" applyFont="1" applyFill="1" applyBorder="1" applyAlignment="1">
      <alignment horizontal="center" vertical="center"/>
    </xf>
    <xf numFmtId="0" fontId="3" fillId="4" borderId="7" xfId="0" applyFont="1" applyFill="1" applyBorder="1" applyAlignment="1">
      <alignment horizontal="center" vertical="center" wrapText="1"/>
    </xf>
    <xf numFmtId="0" fontId="3" fillId="4" borderId="11" xfId="0" applyFont="1" applyFill="1" applyBorder="1" applyAlignment="1">
      <alignment horizontal="center" vertical="center"/>
    </xf>
    <xf numFmtId="0" fontId="3" fillId="3" borderId="11" xfId="0" applyFont="1" applyFill="1" applyBorder="1" applyAlignment="1">
      <alignment horizontal="center" vertical="center"/>
    </xf>
    <xf numFmtId="0" fontId="3" fillId="3" borderId="5" xfId="0" applyFont="1" applyFill="1" applyBorder="1" applyAlignment="1">
      <alignment horizontal="center" vertical="center"/>
    </xf>
    <xf numFmtId="0" fontId="1" fillId="4" borderId="1" xfId="0" applyFont="1" applyFill="1" applyBorder="1"/>
    <xf numFmtId="0" fontId="1" fillId="4" borderId="1" xfId="0" applyFont="1" applyFill="1" applyBorder="1" applyAlignment="1">
      <alignment wrapText="1"/>
    </xf>
    <xf numFmtId="0" fontId="1" fillId="0" borderId="2" xfId="0" applyFont="1" applyBorder="1" applyAlignment="1" applyProtection="1">
      <alignment horizontal="center" vertical="center"/>
      <protection locked="0"/>
    </xf>
    <xf numFmtId="0" fontId="4" fillId="2" borderId="4" xfId="0" applyFont="1" applyFill="1" applyBorder="1" applyAlignment="1">
      <alignment horizontal="center" vertical="center"/>
    </xf>
    <xf numFmtId="165" fontId="4" fillId="0" borderId="3" xfId="1" applyNumberFormat="1" applyFont="1" applyBorder="1" applyAlignment="1" applyProtection="1">
      <alignment horizontal="center" vertical="center"/>
      <protection locked="0"/>
    </xf>
    <xf numFmtId="0" fontId="4" fillId="7" borderId="11" xfId="0" applyFont="1" applyFill="1" applyBorder="1" applyAlignment="1">
      <alignment horizontal="center" vertical="center"/>
    </xf>
    <xf numFmtId="0" fontId="1" fillId="7" borderId="11" xfId="0" applyFont="1" applyFill="1" applyBorder="1" applyAlignment="1">
      <alignment horizontal="center" vertical="center"/>
    </xf>
    <xf numFmtId="0" fontId="4" fillId="2" borderId="5" xfId="0" applyFont="1" applyFill="1" applyBorder="1" applyAlignment="1">
      <alignment horizontal="center" vertical="center"/>
    </xf>
    <xf numFmtId="0" fontId="1" fillId="2" borderId="5" xfId="0" applyFont="1" applyFill="1" applyBorder="1" applyAlignment="1">
      <alignment horizontal="center" vertical="center"/>
    </xf>
    <xf numFmtId="0" fontId="4" fillId="0" borderId="2" xfId="0" applyFont="1" applyBorder="1" applyAlignment="1" applyProtection="1">
      <alignment vertical="center"/>
      <protection locked="0"/>
    </xf>
    <xf numFmtId="0" fontId="3" fillId="3" borderId="5" xfId="0" applyFont="1" applyFill="1" applyBorder="1" applyAlignment="1">
      <alignment horizontal="center" vertical="center" wrapText="1"/>
    </xf>
    <xf numFmtId="0" fontId="3" fillId="0" borderId="1" xfId="0" applyFont="1" applyBorder="1" applyAlignment="1">
      <alignment vertical="center"/>
    </xf>
    <xf numFmtId="0" fontId="1" fillId="0" borderId="1" xfId="0" applyFont="1" applyBorder="1" applyAlignment="1" applyProtection="1">
      <alignment vertical="center"/>
      <protection locked="0"/>
    </xf>
    <xf numFmtId="0" fontId="6" fillId="6" borderId="3" xfId="0" applyFont="1" applyFill="1" applyBorder="1"/>
    <xf numFmtId="0" fontId="3" fillId="9" borderId="5" xfId="0" applyFont="1" applyFill="1" applyBorder="1" applyAlignment="1">
      <alignment horizontal="center" vertical="center" wrapText="1"/>
    </xf>
    <xf numFmtId="0" fontId="4" fillId="0" borderId="4" xfId="0" applyFont="1" applyBorder="1" applyAlignment="1" applyProtection="1">
      <alignment horizontal="center"/>
      <protection locked="0"/>
    </xf>
    <xf numFmtId="0" fontId="3" fillId="3" borderId="4" xfId="0" applyFont="1" applyFill="1" applyBorder="1" applyAlignment="1">
      <alignment horizontal="center" vertical="center"/>
    </xf>
    <xf numFmtId="0" fontId="4" fillId="0" borderId="7" xfId="0" applyFont="1" applyBorder="1" applyAlignment="1" applyProtection="1">
      <alignment horizontal="center" vertical="center" wrapText="1"/>
      <protection locked="0"/>
    </xf>
    <xf numFmtId="0" fontId="4" fillId="0" borderId="12" xfId="0" applyFont="1" applyBorder="1" applyAlignment="1" applyProtection="1">
      <alignment horizontal="center" vertical="center" wrapText="1"/>
      <protection locked="0"/>
    </xf>
    <xf numFmtId="0" fontId="4" fillId="0" borderId="14" xfId="0" applyFont="1" applyBorder="1" applyAlignment="1" applyProtection="1">
      <alignment horizontal="center" vertical="center" wrapText="1"/>
      <protection locked="0"/>
    </xf>
    <xf numFmtId="0" fontId="1" fillId="0" borderId="4" xfId="0" applyFont="1" applyBorder="1" applyAlignment="1" applyProtection="1">
      <alignment horizontal="center"/>
      <protection locked="0"/>
    </xf>
    <xf numFmtId="0" fontId="4" fillId="0" borderId="13" xfId="0" applyFont="1" applyBorder="1" applyAlignment="1">
      <alignment horizontal="left"/>
    </xf>
    <xf numFmtId="0" fontId="4" fillId="0" borderId="1" xfId="0" applyFont="1" applyBorder="1" applyAlignment="1">
      <alignment horizontal="left" vertical="center" wrapText="1"/>
    </xf>
    <xf numFmtId="0" fontId="4" fillId="0" borderId="13" xfId="0" applyFont="1" applyBorder="1" applyAlignment="1">
      <alignment horizontal="left" vertical="center" indent="1"/>
    </xf>
    <xf numFmtId="0" fontId="4" fillId="0" borderId="14" xfId="0" applyFont="1" applyBorder="1"/>
    <xf numFmtId="0" fontId="4" fillId="0" borderId="15" xfId="0" applyFont="1" applyBorder="1"/>
    <xf numFmtId="0" fontId="4" fillId="0" borderId="15" xfId="0" applyFont="1" applyBorder="1" applyAlignment="1">
      <alignment horizontal="center" wrapText="1"/>
    </xf>
    <xf numFmtId="0" fontId="1" fillId="0" borderId="15" xfId="0" applyFont="1" applyBorder="1" applyAlignment="1">
      <alignment horizontal="center"/>
    </xf>
    <xf numFmtId="0" fontId="1" fillId="0" borderId="15" xfId="0" applyFont="1" applyBorder="1" applyAlignment="1">
      <alignment horizontal="right"/>
    </xf>
    <xf numFmtId="0" fontId="1" fillId="0" borderId="9" xfId="0" applyFont="1" applyBorder="1" applyAlignment="1">
      <alignment horizontal="right"/>
    </xf>
    <xf numFmtId="0" fontId="1" fillId="0" borderId="12" xfId="0" applyFont="1" applyBorder="1" applyAlignment="1">
      <alignment horizontal="left" vertical="center" indent="1"/>
    </xf>
    <xf numFmtId="0" fontId="4" fillId="0" borderId="12" xfId="0" applyFont="1" applyBorder="1" applyAlignment="1">
      <alignment horizontal="left" indent="2"/>
    </xf>
    <xf numFmtId="0" fontId="4" fillId="0" borderId="12" xfId="0" applyFont="1" applyBorder="1" applyAlignment="1">
      <alignment horizontal="left" vertical="center" indent="1"/>
    </xf>
    <xf numFmtId="0" fontId="1" fillId="0" borderId="12" xfId="0" applyFont="1" applyBorder="1" applyAlignment="1">
      <alignment horizontal="left" indent="2"/>
    </xf>
    <xf numFmtId="0" fontId="12" fillId="0" borderId="1" xfId="2" applyFont="1" applyAlignment="1">
      <alignment horizontal="left" vertical="center"/>
    </xf>
    <xf numFmtId="0" fontId="11" fillId="0" borderId="1" xfId="2" applyFont="1" applyAlignment="1">
      <alignment horizontal="left"/>
    </xf>
    <xf numFmtId="0" fontId="3" fillId="4" borderId="12" xfId="0" applyFont="1" applyFill="1" applyBorder="1" applyAlignment="1">
      <alignment horizontal="left" vertical="center" indent="1"/>
    </xf>
    <xf numFmtId="0" fontId="5" fillId="6" borderId="7" xfId="0" applyFont="1" applyFill="1" applyBorder="1" applyAlignment="1">
      <alignment horizontal="left" vertical="center" indent="1"/>
    </xf>
    <xf numFmtId="0" fontId="1" fillId="6" borderId="10" xfId="0" applyFont="1" applyFill="1" applyBorder="1"/>
    <xf numFmtId="0" fontId="1" fillId="6" borderId="10" xfId="0" applyFont="1" applyFill="1" applyBorder="1" applyAlignment="1">
      <alignment wrapText="1"/>
    </xf>
    <xf numFmtId="0" fontId="1" fillId="6" borderId="8" xfId="0" applyFont="1" applyFill="1" applyBorder="1"/>
    <xf numFmtId="0" fontId="13" fillId="6" borderId="14" xfId="0" applyFont="1" applyFill="1" applyBorder="1" applyAlignment="1">
      <alignment horizontal="left" vertical="center" indent="1"/>
    </xf>
    <xf numFmtId="0" fontId="1" fillId="6" borderId="15" xfId="0" applyFont="1" applyFill="1" applyBorder="1"/>
    <xf numFmtId="0" fontId="1" fillId="6" borderId="15" xfId="0" applyFont="1" applyFill="1" applyBorder="1" applyAlignment="1">
      <alignment wrapText="1"/>
    </xf>
    <xf numFmtId="0" fontId="1" fillId="6" borderId="9" xfId="0" applyFont="1" applyFill="1" applyBorder="1"/>
    <xf numFmtId="0" fontId="1" fillId="0" borderId="7" xfId="0" applyFont="1" applyBorder="1" applyAlignment="1">
      <alignment horizontal="left" vertical="center" indent="1"/>
    </xf>
    <xf numFmtId="0" fontId="4" fillId="0" borderId="10" xfId="0" applyFont="1" applyBorder="1" applyAlignment="1">
      <alignment vertical="center"/>
    </xf>
    <xf numFmtId="0" fontId="4" fillId="0" borderId="10" xfId="0" applyFont="1" applyBorder="1" applyAlignment="1">
      <alignment vertical="center" wrapText="1"/>
    </xf>
    <xf numFmtId="0" fontId="4" fillId="0" borderId="8" xfId="0" applyFont="1" applyBorder="1" applyAlignment="1">
      <alignment vertical="center"/>
    </xf>
    <xf numFmtId="0" fontId="4" fillId="0" borderId="12" xfId="0" applyFont="1" applyBorder="1" applyAlignment="1">
      <alignment vertical="center"/>
    </xf>
    <xf numFmtId="0" fontId="4" fillId="0" borderId="15" xfId="0" applyFont="1" applyBorder="1" applyAlignment="1">
      <alignment vertical="center"/>
    </xf>
    <xf numFmtId="0" fontId="4" fillId="0" borderId="9" xfId="0" applyFont="1" applyBorder="1" applyAlignment="1">
      <alignment vertical="center"/>
    </xf>
    <xf numFmtId="0" fontId="4" fillId="0" borderId="14" xfId="0" applyFont="1" applyBorder="1" applyAlignment="1">
      <alignment horizontal="left" vertical="center" indent="1"/>
    </xf>
    <xf numFmtId="0" fontId="1" fillId="4" borderId="4" xfId="0" applyFont="1" applyFill="1" applyBorder="1" applyAlignment="1">
      <alignment horizontal="left" vertical="center" indent="1"/>
    </xf>
    <xf numFmtId="0" fontId="13" fillId="4" borderId="6" xfId="0" applyFont="1" applyFill="1" applyBorder="1" applyAlignment="1">
      <alignment horizontal="left" vertical="center" indent="1"/>
    </xf>
    <xf numFmtId="0" fontId="13" fillId="4" borderId="3" xfId="0" applyFont="1" applyFill="1" applyBorder="1" applyAlignment="1">
      <alignment horizontal="left" vertical="center" indent="1"/>
    </xf>
    <xf numFmtId="164" fontId="16" fillId="6" borderId="6" xfId="2" applyNumberFormat="1" applyFont="1" applyFill="1" applyBorder="1" applyAlignment="1">
      <alignment horizontal="right" vertical="center"/>
    </xf>
    <xf numFmtId="0" fontId="11" fillId="6" borderId="6" xfId="2" applyFont="1" applyFill="1" applyBorder="1" applyAlignment="1">
      <alignment vertical="center"/>
    </xf>
    <xf numFmtId="0" fontId="11" fillId="6" borderId="3" xfId="2" applyFont="1" applyFill="1" applyBorder="1" applyAlignment="1">
      <alignment vertical="center"/>
    </xf>
    <xf numFmtId="0" fontId="11" fillId="0" borderId="1" xfId="2" applyFont="1" applyAlignment="1">
      <alignment vertical="center"/>
    </xf>
    <xf numFmtId="0" fontId="17" fillId="3" borderId="14" xfId="2" applyFont="1" applyFill="1" applyBorder="1" applyAlignment="1">
      <alignment horizontal="center" vertical="center"/>
    </xf>
    <xf numFmtId="164" fontId="16" fillId="0" borderId="1" xfId="2" applyNumberFormat="1" applyFont="1" applyAlignment="1">
      <alignment horizontal="center" vertical="center"/>
    </xf>
    <xf numFmtId="0" fontId="17" fillId="3" borderId="2" xfId="2" applyFont="1" applyFill="1" applyBorder="1" applyAlignment="1">
      <alignment horizontal="center" vertical="center"/>
    </xf>
    <xf numFmtId="0" fontId="11" fillId="0" borderId="12" xfId="2" applyFont="1" applyBorder="1" applyAlignment="1">
      <alignment vertical="center"/>
    </xf>
    <xf numFmtId="0" fontId="11" fillId="0" borderId="13" xfId="2" applyFont="1" applyBorder="1" applyAlignment="1">
      <alignment vertical="center"/>
    </xf>
    <xf numFmtId="0" fontId="16" fillId="0" borderId="1" xfId="2" applyFont="1" applyAlignment="1">
      <alignment vertical="top" wrapText="1"/>
    </xf>
    <xf numFmtId="0" fontId="17" fillId="3" borderId="4" xfId="2" applyFont="1" applyFill="1" applyBorder="1" applyAlignment="1">
      <alignment horizontal="center" vertical="center"/>
    </xf>
    <xf numFmtId="0" fontId="11" fillId="0" borderId="14" xfId="2" applyFont="1" applyBorder="1" applyAlignment="1">
      <alignment vertical="center"/>
    </xf>
    <xf numFmtId="0" fontId="11" fillId="0" borderId="15" xfId="2" applyFont="1" applyBorder="1" applyAlignment="1">
      <alignment vertical="center"/>
    </xf>
    <xf numFmtId="0" fontId="11" fillId="0" borderId="9" xfId="2" applyFont="1" applyBorder="1" applyAlignment="1">
      <alignment vertical="center"/>
    </xf>
    <xf numFmtId="164" fontId="16" fillId="0" borderId="1" xfId="2" applyNumberFormat="1" applyFont="1" applyAlignment="1">
      <alignment vertical="top" wrapText="1"/>
    </xf>
    <xf numFmtId="0" fontId="16" fillId="0" borderId="2" xfId="2" applyFont="1" applyBorder="1" applyAlignment="1" applyProtection="1">
      <alignment horizontal="center" vertical="center" wrapText="1"/>
      <protection locked="0"/>
    </xf>
    <xf numFmtId="164" fontId="11" fillId="4" borderId="2" xfId="2" applyNumberFormat="1" applyFont="1" applyFill="1" applyBorder="1" applyAlignment="1">
      <alignment horizontal="center" vertical="center"/>
    </xf>
    <xf numFmtId="0" fontId="12" fillId="3" borderId="2" xfId="2" applyFont="1" applyFill="1" applyBorder="1" applyAlignment="1">
      <alignment horizontal="center" vertical="center"/>
    </xf>
    <xf numFmtId="2" fontId="16" fillId="0" borderId="2" xfId="2" applyNumberFormat="1" applyFont="1" applyBorder="1" applyAlignment="1" applyProtection="1">
      <alignment horizontal="center" vertical="center" wrapText="1"/>
      <protection locked="0"/>
    </xf>
    <xf numFmtId="164" fontId="16" fillId="0" borderId="2" xfId="2" applyNumberFormat="1" applyFont="1" applyBorder="1" applyAlignment="1" applyProtection="1">
      <alignment horizontal="center" vertical="center" wrapText="1"/>
      <protection locked="0"/>
    </xf>
    <xf numFmtId="0" fontId="12" fillId="0" borderId="1" xfId="2" applyFont="1" applyAlignment="1">
      <alignment horizontal="center" vertical="center"/>
    </xf>
    <xf numFmtId="2" fontId="11" fillId="4" borderId="2" xfId="2" applyNumberFormat="1" applyFont="1" applyFill="1" applyBorder="1" applyAlignment="1">
      <alignment horizontal="center" vertical="center"/>
    </xf>
    <xf numFmtId="0" fontId="11" fillId="0" borderId="1" xfId="2" applyFont="1" applyAlignment="1">
      <alignment horizontal="center" vertical="center"/>
    </xf>
    <xf numFmtId="164" fontId="18" fillId="0" borderId="1" xfId="2" applyNumberFormat="1" applyFont="1" applyAlignment="1">
      <alignment vertical="center" wrapText="1"/>
    </xf>
    <xf numFmtId="0" fontId="19" fillId="3" borderId="2" xfId="2" applyFont="1" applyFill="1" applyBorder="1" applyAlignment="1">
      <alignment horizontal="center" vertical="center"/>
    </xf>
    <xf numFmtId="164" fontId="19" fillId="0" borderId="2" xfId="2" applyNumberFormat="1" applyFont="1" applyBorder="1" applyAlignment="1" applyProtection="1">
      <alignment horizontal="center" vertical="center"/>
      <protection locked="0"/>
    </xf>
    <xf numFmtId="0" fontId="19" fillId="0" borderId="1" xfId="2" applyFont="1" applyAlignment="1">
      <alignment vertical="center"/>
    </xf>
    <xf numFmtId="164" fontId="17" fillId="0" borderId="1" xfId="2" applyNumberFormat="1" applyFont="1" applyAlignment="1">
      <alignment vertical="center" wrapText="1"/>
    </xf>
    <xf numFmtId="0" fontId="11" fillId="3" borderId="2" xfId="2" applyFont="1" applyFill="1" applyBorder="1" applyAlignment="1">
      <alignment horizontal="center" vertical="center"/>
    </xf>
    <xf numFmtId="0" fontId="11" fillId="0" borderId="2" xfId="2" applyFont="1" applyBorder="1" applyAlignment="1" applyProtection="1">
      <alignment horizontal="center" vertical="center"/>
      <protection locked="0"/>
    </xf>
    <xf numFmtId="0" fontId="19" fillId="0" borderId="2" xfId="2" applyFont="1" applyBorder="1" applyAlignment="1" applyProtection="1">
      <alignment horizontal="center" vertical="center"/>
      <protection locked="0"/>
    </xf>
    <xf numFmtId="164" fontId="19" fillId="4" borderId="2" xfId="2" applyNumberFormat="1" applyFont="1" applyFill="1" applyBorder="1" applyAlignment="1">
      <alignment horizontal="center" vertical="center"/>
    </xf>
    <xf numFmtId="1" fontId="19" fillId="4" borderId="2" xfId="2" applyNumberFormat="1" applyFont="1" applyFill="1" applyBorder="1" applyAlignment="1">
      <alignment horizontal="center" vertical="center"/>
    </xf>
    <xf numFmtId="0" fontId="19" fillId="3" borderId="4" xfId="2" applyFont="1" applyFill="1" applyBorder="1" applyAlignment="1">
      <alignment horizontal="center" vertical="center"/>
    </xf>
    <xf numFmtId="0" fontId="19" fillId="4" borderId="2" xfId="2" applyFont="1" applyFill="1" applyBorder="1" applyAlignment="1">
      <alignment horizontal="center" vertical="center"/>
    </xf>
    <xf numFmtId="0" fontId="19" fillId="4" borderId="4" xfId="2" applyFont="1" applyFill="1" applyBorder="1" applyAlignment="1">
      <alignment horizontal="center" vertical="center"/>
    </xf>
    <xf numFmtId="0" fontId="19" fillId="0" borderId="2" xfId="2" applyFont="1" applyBorder="1" applyAlignment="1">
      <alignment horizontal="center" vertical="center"/>
    </xf>
    <xf numFmtId="0" fontId="17" fillId="0" borderId="1" xfId="2" applyFont="1" applyAlignment="1">
      <alignment horizontal="center" vertical="center"/>
    </xf>
    <xf numFmtId="0" fontId="16" fillId="3" borderId="4" xfId="2" applyFont="1" applyFill="1" applyBorder="1" applyAlignment="1">
      <alignment vertical="center"/>
    </xf>
    <xf numFmtId="0" fontId="16" fillId="3" borderId="3" xfId="2" applyFont="1" applyFill="1" applyBorder="1" applyAlignment="1">
      <alignment vertical="center"/>
    </xf>
    <xf numFmtId="0" fontId="11" fillId="4" borderId="2" xfId="2" applyFont="1" applyFill="1" applyBorder="1" applyAlignment="1">
      <alignment horizontal="center" vertical="center"/>
    </xf>
    <xf numFmtId="167" fontId="11" fillId="4" borderId="2" xfId="2" applyNumberFormat="1" applyFont="1" applyFill="1" applyBorder="1" applyAlignment="1">
      <alignment horizontal="center" vertical="center"/>
    </xf>
    <xf numFmtId="168" fontId="11" fillId="4" borderId="2" xfId="2" applyNumberFormat="1" applyFont="1" applyFill="1" applyBorder="1" applyAlignment="1">
      <alignment horizontal="center" vertical="center"/>
    </xf>
    <xf numFmtId="0" fontId="11" fillId="3" borderId="4" xfId="2" applyFont="1" applyFill="1" applyBorder="1" applyAlignment="1">
      <alignment vertical="center"/>
    </xf>
    <xf numFmtId="0" fontId="11" fillId="3" borderId="3" xfId="2" applyFont="1" applyFill="1" applyBorder="1" applyAlignment="1">
      <alignment vertical="center"/>
    </xf>
    <xf numFmtId="169" fontId="11" fillId="4" borderId="2" xfId="2" applyNumberFormat="1" applyFont="1" applyFill="1" applyBorder="1" applyAlignment="1">
      <alignment horizontal="center" vertical="center"/>
    </xf>
    <xf numFmtId="0" fontId="16" fillId="3" borderId="2" xfId="2" applyFont="1" applyFill="1" applyBorder="1" applyAlignment="1">
      <alignment horizontal="center" vertical="center"/>
    </xf>
    <xf numFmtId="0" fontId="11" fillId="4" borderId="4" xfId="2" applyFont="1" applyFill="1" applyBorder="1" applyAlignment="1">
      <alignment vertical="center"/>
    </xf>
    <xf numFmtId="0" fontId="11" fillId="4" borderId="3" xfId="2" applyFont="1" applyFill="1" applyBorder="1" applyAlignment="1">
      <alignment vertical="center"/>
    </xf>
    <xf numFmtId="170" fontId="11" fillId="4" borderId="2" xfId="2" applyNumberFormat="1" applyFont="1" applyFill="1" applyBorder="1" applyAlignment="1">
      <alignment horizontal="center" vertical="center"/>
    </xf>
    <xf numFmtId="168" fontId="11" fillId="0" borderId="1" xfId="2" applyNumberFormat="1" applyFont="1" applyAlignment="1">
      <alignment horizontal="center" vertical="center"/>
    </xf>
    <xf numFmtId="0" fontId="22" fillId="0" borderId="1" xfId="3" applyFont="1" applyAlignment="1" applyProtection="1">
      <alignment horizontal="left" vertical="center"/>
    </xf>
    <xf numFmtId="0" fontId="23" fillId="0" borderId="1" xfId="3" applyFont="1" applyAlignment="1" applyProtection="1">
      <alignment horizontal="left" vertical="center" wrapText="1"/>
    </xf>
    <xf numFmtId="0" fontId="23" fillId="0" borderId="1" xfId="3" applyFont="1" applyAlignment="1" applyProtection="1">
      <alignment horizontal="left" vertical="center"/>
    </xf>
    <xf numFmtId="0" fontId="11" fillId="0" borderId="1" xfId="2" applyFont="1" applyAlignment="1">
      <alignment horizontal="left" vertical="center"/>
    </xf>
    <xf numFmtId="0" fontId="11" fillId="6" borderId="2" xfId="2" applyFont="1" applyFill="1" applyBorder="1" applyAlignment="1">
      <alignment vertical="center"/>
    </xf>
    <xf numFmtId="0" fontId="11" fillId="3" borderId="2" xfId="2" applyFont="1" applyFill="1" applyBorder="1" applyAlignment="1">
      <alignment vertical="center"/>
    </xf>
    <xf numFmtId="0" fontId="11" fillId="6" borderId="4" xfId="2" applyFont="1" applyFill="1" applyBorder="1" applyAlignment="1">
      <alignment vertical="center"/>
    </xf>
    <xf numFmtId="0" fontId="12" fillId="0" borderId="1" xfId="2" applyFont="1" applyAlignment="1">
      <alignment vertical="center"/>
    </xf>
    <xf numFmtId="1" fontId="11" fillId="4" borderId="2" xfId="2" applyNumberFormat="1" applyFont="1" applyFill="1" applyBorder="1" applyAlignment="1">
      <alignment horizontal="center" vertical="center"/>
    </xf>
    <xf numFmtId="0" fontId="1" fillId="0" borderId="7" xfId="0" applyFont="1" applyBorder="1" applyAlignment="1" applyProtection="1">
      <alignment vertical="center" wrapText="1"/>
      <protection locked="0"/>
    </xf>
    <xf numFmtId="0" fontId="1" fillId="0" borderId="10" xfId="0" applyFont="1" applyBorder="1" applyAlignment="1" applyProtection="1">
      <alignment vertical="center" wrapText="1"/>
      <protection locked="0"/>
    </xf>
    <xf numFmtId="0" fontId="1" fillId="0" borderId="10" xfId="0" applyFont="1" applyBorder="1" applyAlignment="1" applyProtection="1">
      <alignment vertical="center"/>
      <protection locked="0"/>
    </xf>
    <xf numFmtId="0" fontId="1" fillId="0" borderId="8" xfId="0" applyFont="1" applyBorder="1" applyAlignment="1" applyProtection="1">
      <alignment vertical="center" wrapText="1"/>
      <protection locked="0"/>
    </xf>
    <xf numFmtId="0" fontId="1" fillId="0" borderId="12" xfId="0" applyFont="1" applyBorder="1" applyAlignment="1" applyProtection="1">
      <alignment vertical="center" wrapText="1"/>
      <protection locked="0"/>
    </xf>
    <xf numFmtId="0" fontId="1" fillId="0" borderId="1" xfId="0" applyFont="1" applyBorder="1" applyAlignment="1" applyProtection="1">
      <alignment vertical="center" wrapText="1"/>
      <protection locked="0"/>
    </xf>
    <xf numFmtId="0" fontId="1" fillId="0" borderId="13" xfId="0" applyFont="1" applyBorder="1" applyAlignment="1" applyProtection="1">
      <alignment vertical="center"/>
      <protection locked="0"/>
    </xf>
    <xf numFmtId="0" fontId="1" fillId="0" borderId="12" xfId="0" applyFont="1" applyBorder="1" applyAlignment="1" applyProtection="1">
      <alignment horizontal="center" vertical="center" wrapText="1"/>
      <protection locked="0"/>
    </xf>
    <xf numFmtId="0" fontId="1" fillId="0" borderId="1" xfId="0" applyFont="1" applyBorder="1" applyAlignment="1" applyProtection="1">
      <alignment horizontal="center" vertical="center" wrapText="1"/>
      <protection locked="0"/>
    </xf>
    <xf numFmtId="0" fontId="1" fillId="0" borderId="1" xfId="0" applyFont="1" applyBorder="1" applyAlignment="1" applyProtection="1">
      <alignment horizontal="center" vertical="center"/>
      <protection locked="0"/>
    </xf>
    <xf numFmtId="0" fontId="1" fillId="0" borderId="13" xfId="0" applyFont="1" applyBorder="1" applyAlignment="1" applyProtection="1">
      <alignment horizontal="center" vertical="center"/>
      <protection locked="0"/>
    </xf>
    <xf numFmtId="0" fontId="9" fillId="6" borderId="7" xfId="2" applyFont="1" applyFill="1" applyBorder="1" applyAlignment="1">
      <alignment horizontal="center" vertical="center"/>
    </xf>
    <xf numFmtId="0" fontId="9" fillId="6" borderId="8" xfId="2" applyFont="1" applyFill="1" applyBorder="1" applyAlignment="1">
      <alignment horizontal="center" vertical="center"/>
    </xf>
    <xf numFmtId="0" fontId="10" fillId="6" borderId="14" xfId="2" applyFont="1" applyFill="1" applyBorder="1" applyAlignment="1">
      <alignment horizontal="center" vertical="center"/>
    </xf>
    <xf numFmtId="0" fontId="10" fillId="6" borderId="9" xfId="2" applyFont="1" applyFill="1" applyBorder="1" applyAlignment="1">
      <alignment horizontal="center" vertical="center"/>
    </xf>
    <xf numFmtId="0" fontId="11" fillId="6" borderId="11" xfId="2" applyFont="1" applyFill="1" applyBorder="1" applyAlignment="1">
      <alignment horizontal="center"/>
    </xf>
    <xf numFmtId="0" fontId="11" fillId="6" borderId="5" xfId="2" applyFont="1" applyFill="1" applyBorder="1" applyAlignment="1">
      <alignment horizontal="center"/>
    </xf>
    <xf numFmtId="0" fontId="1" fillId="4" borderId="4" xfId="0" applyFont="1" applyFill="1" applyBorder="1" applyAlignment="1">
      <alignment horizontal="center" vertical="center"/>
    </xf>
    <xf numFmtId="0" fontId="1" fillId="4" borderId="3" xfId="0" applyFont="1" applyFill="1" applyBorder="1" applyAlignment="1">
      <alignment horizontal="center" vertical="center"/>
    </xf>
    <xf numFmtId="0" fontId="4" fillId="0" borderId="2" xfId="0" applyFont="1" applyBorder="1" applyAlignment="1" applyProtection="1">
      <alignment vertical="center"/>
      <protection locked="0"/>
    </xf>
    <xf numFmtId="0" fontId="1" fillId="0" borderId="4" xfId="0" applyFont="1" applyBorder="1" applyAlignment="1" applyProtection="1">
      <alignment horizontal="center" vertical="center"/>
      <protection locked="0"/>
    </xf>
    <xf numFmtId="0" fontId="1" fillId="0" borderId="3" xfId="0" applyFont="1" applyBorder="1" applyAlignment="1" applyProtection="1">
      <alignment horizontal="center" vertical="center"/>
      <protection locked="0"/>
    </xf>
    <xf numFmtId="0" fontId="3" fillId="3" borderId="2" xfId="0" applyFont="1" applyFill="1" applyBorder="1" applyAlignment="1">
      <alignment horizontal="center" vertical="center"/>
    </xf>
    <xf numFmtId="0" fontId="5" fillId="6" borderId="4" xfId="0" applyFont="1" applyFill="1" applyBorder="1" applyAlignment="1">
      <alignment horizontal="center" vertical="center"/>
    </xf>
    <xf numFmtId="0" fontId="5" fillId="6" borderId="6" xfId="0" applyFont="1" applyFill="1" applyBorder="1" applyAlignment="1">
      <alignment horizontal="center" vertical="center"/>
    </xf>
    <xf numFmtId="0" fontId="5" fillId="6" borderId="3" xfId="0" applyFont="1" applyFill="1" applyBorder="1" applyAlignment="1">
      <alignment horizontal="center" vertical="center"/>
    </xf>
    <xf numFmtId="0" fontId="13" fillId="6" borderId="4" xfId="0" applyFont="1" applyFill="1" applyBorder="1" applyAlignment="1">
      <alignment horizontal="center" vertical="center"/>
    </xf>
    <xf numFmtId="0" fontId="13" fillId="6" borderId="6" xfId="0" applyFont="1" applyFill="1" applyBorder="1" applyAlignment="1">
      <alignment horizontal="center" vertical="center"/>
    </xf>
    <xf numFmtId="0" fontId="13" fillId="6" borderId="3" xfId="0" applyFont="1" applyFill="1" applyBorder="1" applyAlignment="1">
      <alignment horizontal="center" vertical="center"/>
    </xf>
    <xf numFmtId="0" fontId="3" fillId="3" borderId="2" xfId="0" applyFont="1" applyFill="1" applyBorder="1" applyAlignment="1">
      <alignment horizontal="center" vertical="center" wrapText="1"/>
    </xf>
    <xf numFmtId="0" fontId="5" fillId="6" borderId="7" xfId="0" applyFont="1" applyFill="1" applyBorder="1" applyAlignment="1">
      <alignment horizontal="left" vertical="center" indent="1"/>
    </xf>
    <xf numFmtId="0" fontId="5" fillId="6" borderId="10" xfId="0" applyFont="1" applyFill="1" applyBorder="1" applyAlignment="1">
      <alignment horizontal="left" vertical="center" indent="1"/>
    </xf>
    <xf numFmtId="0" fontId="5" fillId="6" borderId="8" xfId="0" applyFont="1" applyFill="1" applyBorder="1" applyAlignment="1">
      <alignment horizontal="left" vertical="center" indent="1"/>
    </xf>
    <xf numFmtId="0" fontId="5" fillId="6" borderId="12" xfId="0" applyFont="1" applyFill="1" applyBorder="1" applyAlignment="1">
      <alignment horizontal="left" vertical="center" indent="1"/>
    </xf>
    <xf numFmtId="0" fontId="5" fillId="6" borderId="1" xfId="0" applyFont="1" applyFill="1" applyBorder="1" applyAlignment="1">
      <alignment horizontal="left" vertical="center" indent="1"/>
    </xf>
    <xf numFmtId="0" fontId="5" fillId="6" borderId="13" xfId="0" applyFont="1" applyFill="1" applyBorder="1" applyAlignment="1">
      <alignment horizontal="left" vertical="center" indent="1"/>
    </xf>
    <xf numFmtId="164" fontId="13" fillId="6" borderId="2" xfId="0" applyNumberFormat="1" applyFont="1" applyFill="1" applyBorder="1" applyAlignment="1">
      <alignment horizontal="center" vertical="center"/>
    </xf>
    <xf numFmtId="0" fontId="3" fillId="8" borderId="2" xfId="0" applyFont="1" applyFill="1" applyBorder="1" applyAlignment="1" applyProtection="1">
      <alignment horizontal="center" vertical="center" wrapText="1"/>
      <protection locked="0"/>
    </xf>
    <xf numFmtId="0" fontId="3" fillId="6" borderId="2" xfId="0" applyFont="1" applyFill="1" applyBorder="1" applyAlignment="1">
      <alignment horizontal="center" vertical="center"/>
    </xf>
    <xf numFmtId="0" fontId="3" fillId="6" borderId="4" xfId="0" applyFont="1" applyFill="1" applyBorder="1" applyAlignment="1">
      <alignment horizontal="center" vertical="center" wrapText="1"/>
    </xf>
    <xf numFmtId="0" fontId="3" fillId="6" borderId="6" xfId="0" applyFont="1" applyFill="1" applyBorder="1" applyAlignment="1">
      <alignment horizontal="center" vertical="center" wrapText="1"/>
    </xf>
    <xf numFmtId="0" fontId="3" fillId="6" borderId="3" xfId="0" applyFont="1" applyFill="1" applyBorder="1" applyAlignment="1">
      <alignment horizontal="center" vertical="center" wrapText="1"/>
    </xf>
    <xf numFmtId="0" fontId="3" fillId="3" borderId="11" xfId="0" applyFont="1" applyFill="1" applyBorder="1" applyAlignment="1">
      <alignment horizontal="center" vertical="center"/>
    </xf>
    <xf numFmtId="0" fontId="3" fillId="3" borderId="5" xfId="0" applyFont="1" applyFill="1" applyBorder="1" applyAlignment="1">
      <alignment horizontal="center" vertical="center"/>
    </xf>
    <xf numFmtId="0" fontId="3" fillId="3" borderId="11"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3" fillId="6" borderId="4" xfId="0" applyFont="1" applyFill="1" applyBorder="1" applyAlignment="1">
      <alignment horizontal="center" vertical="center"/>
    </xf>
    <xf numFmtId="0" fontId="3" fillId="6" borderId="6" xfId="0" applyFont="1" applyFill="1" applyBorder="1" applyAlignment="1">
      <alignment horizontal="center" vertical="center"/>
    </xf>
    <xf numFmtId="0" fontId="3" fillId="6" borderId="3" xfId="0" applyFont="1" applyFill="1" applyBorder="1" applyAlignment="1">
      <alignment horizontal="center" vertical="center"/>
    </xf>
    <xf numFmtId="0" fontId="3" fillId="3" borderId="4" xfId="0" applyFont="1" applyFill="1" applyBorder="1" applyAlignment="1">
      <alignment horizontal="center" vertical="center"/>
    </xf>
    <xf numFmtId="0" fontId="3" fillId="3" borderId="3" xfId="0" applyFont="1" applyFill="1" applyBorder="1" applyAlignment="1">
      <alignment horizontal="center" vertical="center"/>
    </xf>
    <xf numFmtId="0" fontId="1" fillId="4" borderId="14" xfId="0" applyFont="1" applyFill="1" applyBorder="1" applyAlignment="1">
      <alignment horizontal="left" vertical="top" indent="1"/>
    </xf>
    <xf numFmtId="0" fontId="1" fillId="4" borderId="15" xfId="0" applyFont="1" applyFill="1" applyBorder="1" applyAlignment="1">
      <alignment horizontal="left" vertical="top" indent="1"/>
    </xf>
    <xf numFmtId="0" fontId="1" fillId="4" borderId="9" xfId="0" applyFont="1" applyFill="1" applyBorder="1" applyAlignment="1">
      <alignment horizontal="left" vertical="top" indent="1"/>
    </xf>
    <xf numFmtId="0" fontId="13" fillId="10" borderId="2" xfId="0" applyFont="1" applyFill="1" applyBorder="1" applyAlignment="1">
      <alignment horizontal="left" vertical="center" indent="1"/>
    </xf>
    <xf numFmtId="0" fontId="5" fillId="6" borderId="2" xfId="0" applyFont="1" applyFill="1" applyBorder="1" applyAlignment="1">
      <alignment horizontal="center" vertical="center"/>
    </xf>
    <xf numFmtId="0" fontId="3" fillId="4" borderId="7" xfId="0" applyFont="1" applyFill="1" applyBorder="1" applyAlignment="1">
      <alignment horizontal="left" vertical="center" indent="1"/>
    </xf>
    <xf numFmtId="0" fontId="3" fillId="4" borderId="10" xfId="0" applyFont="1" applyFill="1" applyBorder="1" applyAlignment="1">
      <alignment horizontal="left" vertical="center" indent="1"/>
    </xf>
    <xf numFmtId="0" fontId="3" fillId="4" borderId="8" xfId="0" applyFont="1" applyFill="1" applyBorder="1" applyAlignment="1">
      <alignment horizontal="left" vertical="center" indent="1"/>
    </xf>
    <xf numFmtId="0" fontId="1" fillId="4" borderId="12" xfId="0" applyFont="1" applyFill="1" applyBorder="1" applyAlignment="1">
      <alignment horizontal="left" vertical="center" indent="1"/>
    </xf>
    <xf numFmtId="0" fontId="1" fillId="4" borderId="1" xfId="0" applyFont="1" applyFill="1" applyBorder="1" applyAlignment="1">
      <alignment horizontal="left" vertical="center" indent="1"/>
    </xf>
    <xf numFmtId="0" fontId="1" fillId="4" borderId="13" xfId="0" applyFont="1" applyFill="1" applyBorder="1" applyAlignment="1">
      <alignment horizontal="left" vertical="center" indent="1"/>
    </xf>
    <xf numFmtId="0" fontId="11" fillId="3" borderId="4" xfId="2" applyFont="1" applyFill="1" applyBorder="1" applyAlignment="1">
      <alignment horizontal="left" vertical="center"/>
    </xf>
    <xf numFmtId="0" fontId="11" fillId="3" borderId="3" xfId="2" applyFont="1" applyFill="1" applyBorder="1" applyAlignment="1">
      <alignment horizontal="left" vertical="center"/>
    </xf>
    <xf numFmtId="0" fontId="11" fillId="6" borderId="4" xfId="2" applyFont="1" applyFill="1" applyBorder="1" applyAlignment="1">
      <alignment horizontal="left" vertical="center"/>
    </xf>
    <xf numFmtId="0" fontId="11" fillId="6" borderId="3" xfId="2" applyFont="1" applyFill="1" applyBorder="1" applyAlignment="1">
      <alignment horizontal="left" vertical="center"/>
    </xf>
    <xf numFmtId="0" fontId="24" fillId="0" borderId="1" xfId="2" applyFont="1" applyAlignment="1">
      <alignment horizontal="center" vertical="center"/>
    </xf>
    <xf numFmtId="0" fontId="21" fillId="6" borderId="2" xfId="2" applyFont="1" applyFill="1" applyBorder="1" applyAlignment="1">
      <alignment horizontal="center" vertical="center"/>
    </xf>
    <xf numFmtId="0" fontId="12" fillId="6" borderId="2" xfId="2" applyFont="1" applyFill="1" applyBorder="1" applyAlignment="1">
      <alignment horizontal="center" vertical="center"/>
    </xf>
    <xf numFmtId="0" fontId="17" fillId="6" borderId="2" xfId="2" applyFont="1" applyFill="1" applyBorder="1" applyAlignment="1">
      <alignment horizontal="center" vertical="center"/>
    </xf>
    <xf numFmtId="164" fontId="17" fillId="6" borderId="4" xfId="2" applyNumberFormat="1" applyFont="1" applyFill="1" applyBorder="1" applyAlignment="1">
      <alignment horizontal="center" vertical="center" wrapText="1"/>
    </xf>
    <xf numFmtId="164" fontId="17" fillId="6" borderId="3" xfId="2" applyNumberFormat="1" applyFont="1" applyFill="1" applyBorder="1" applyAlignment="1">
      <alignment horizontal="center" vertical="center" wrapText="1"/>
    </xf>
    <xf numFmtId="0" fontId="12" fillId="6" borderId="4" xfId="2" applyFont="1" applyFill="1" applyBorder="1" applyAlignment="1">
      <alignment horizontal="center" vertical="center"/>
    </xf>
    <xf numFmtId="0" fontId="12" fillId="6" borderId="6" xfId="2" applyFont="1" applyFill="1" applyBorder="1" applyAlignment="1">
      <alignment horizontal="center" vertical="center"/>
    </xf>
    <xf numFmtId="0" fontId="12" fillId="6" borderId="3" xfId="2" applyFont="1" applyFill="1" applyBorder="1" applyAlignment="1">
      <alignment horizontal="center" vertical="center"/>
    </xf>
    <xf numFmtId="0" fontId="11" fillId="3" borderId="4" xfId="2" applyFont="1" applyFill="1" applyBorder="1" applyAlignment="1">
      <alignment horizontal="center" vertical="center"/>
    </xf>
    <xf numFmtId="0" fontId="11" fillId="3" borderId="6" xfId="2" applyFont="1" applyFill="1" applyBorder="1" applyAlignment="1">
      <alignment horizontal="center" vertical="center"/>
    </xf>
    <xf numFmtId="0" fontId="11" fillId="3" borderId="3" xfId="2" applyFont="1" applyFill="1" applyBorder="1" applyAlignment="1">
      <alignment horizontal="center" vertical="center"/>
    </xf>
    <xf numFmtId="0" fontId="20" fillId="6" borderId="4" xfId="2" applyFont="1" applyFill="1" applyBorder="1" applyAlignment="1">
      <alignment horizontal="center" vertical="center"/>
    </xf>
    <xf numFmtId="0" fontId="20" fillId="6" borderId="3" xfId="2" applyFont="1" applyFill="1" applyBorder="1" applyAlignment="1">
      <alignment horizontal="center" vertical="center"/>
    </xf>
    <xf numFmtId="0" fontId="20" fillId="6" borderId="6" xfId="2" applyFont="1" applyFill="1" applyBorder="1" applyAlignment="1">
      <alignment horizontal="center" vertical="center"/>
    </xf>
    <xf numFmtId="0" fontId="18" fillId="0" borderId="1" xfId="2" applyFont="1" applyAlignment="1">
      <alignment horizontal="center" vertical="center" wrapText="1"/>
    </xf>
    <xf numFmtId="0" fontId="11" fillId="4" borderId="4" xfId="2" applyFont="1" applyFill="1" applyBorder="1" applyAlignment="1">
      <alignment horizontal="left" vertical="center" indent="1"/>
    </xf>
    <xf numFmtId="0" fontId="11" fillId="4" borderId="6" xfId="2" applyFont="1" applyFill="1" applyBorder="1" applyAlignment="1">
      <alignment horizontal="left" vertical="center" indent="1"/>
    </xf>
    <xf numFmtId="0" fontId="11" fillId="4" borderId="3" xfId="2" applyFont="1" applyFill="1" applyBorder="1" applyAlignment="1">
      <alignment horizontal="left" vertical="center" indent="1"/>
    </xf>
    <xf numFmtId="164" fontId="18" fillId="6" borderId="2" xfId="2" applyNumberFormat="1" applyFont="1" applyFill="1" applyBorder="1" applyAlignment="1">
      <alignment horizontal="center" vertical="center" wrapText="1"/>
    </xf>
    <xf numFmtId="0" fontId="12" fillId="3" borderId="2" xfId="2" applyFont="1" applyFill="1" applyBorder="1" applyAlignment="1">
      <alignment horizontal="center" vertical="center"/>
    </xf>
    <xf numFmtId="14" fontId="16" fillId="0" borderId="4" xfId="2" applyNumberFormat="1" applyFont="1" applyBorder="1" applyAlignment="1" applyProtection="1">
      <alignment horizontal="center" vertical="center"/>
      <protection locked="0"/>
    </xf>
    <xf numFmtId="14" fontId="16" fillId="0" borderId="3" xfId="2" applyNumberFormat="1" applyFont="1" applyBorder="1" applyAlignment="1" applyProtection="1">
      <alignment horizontal="center" vertical="center"/>
      <protection locked="0"/>
    </xf>
    <xf numFmtId="0" fontId="16" fillId="0" borderId="2" xfId="2" applyFont="1" applyBorder="1" applyAlignment="1" applyProtection="1">
      <alignment horizontal="center" vertical="center"/>
      <protection locked="0"/>
    </xf>
    <xf numFmtId="0" fontId="12" fillId="3" borderId="4" xfId="2" applyFont="1" applyFill="1" applyBorder="1" applyAlignment="1">
      <alignment horizontal="center" vertical="center"/>
    </xf>
    <xf numFmtId="0" fontId="12" fillId="3" borderId="6" xfId="2" applyFont="1" applyFill="1" applyBorder="1" applyAlignment="1">
      <alignment horizontal="center" vertical="center"/>
    </xf>
    <xf numFmtId="0" fontId="12" fillId="3" borderId="3" xfId="2" applyFont="1" applyFill="1" applyBorder="1" applyAlignment="1">
      <alignment horizontal="center" vertical="center"/>
    </xf>
    <xf numFmtId="0" fontId="15" fillId="6" borderId="4" xfId="2" applyFont="1" applyFill="1" applyBorder="1" applyAlignment="1">
      <alignment horizontal="center" vertical="center"/>
    </xf>
    <xf numFmtId="0" fontId="15" fillId="6" borderId="6" xfId="2" applyFont="1" applyFill="1" applyBorder="1" applyAlignment="1">
      <alignment horizontal="center" vertical="center"/>
    </xf>
    <xf numFmtId="0" fontId="16" fillId="0" borderId="14" xfId="2" applyFont="1" applyBorder="1" applyAlignment="1" applyProtection="1">
      <alignment horizontal="center" vertical="center"/>
      <protection locked="0"/>
    </xf>
    <xf numFmtId="0" fontId="16" fillId="0" borderId="9" xfId="2" applyFont="1" applyBorder="1" applyAlignment="1" applyProtection="1">
      <alignment horizontal="center" vertical="center"/>
      <protection locked="0"/>
    </xf>
    <xf numFmtId="0" fontId="16" fillId="0" borderId="4" xfId="2" applyFont="1" applyBorder="1" applyAlignment="1" applyProtection="1">
      <alignment horizontal="center" vertical="center"/>
      <protection locked="0"/>
    </xf>
    <xf numFmtId="0" fontId="16" fillId="0" borderId="3" xfId="2" applyFont="1" applyBorder="1" applyAlignment="1" applyProtection="1">
      <alignment horizontal="center" vertical="center"/>
      <protection locked="0"/>
    </xf>
  </cellXfs>
  <cellStyles count="5">
    <cellStyle name="Currency" xfId="1" builtinId="4"/>
    <cellStyle name="Hyperlink 2" xfId="3" xr:uid="{0A177DB2-E150-41ED-955A-3E5BCD5AF591}"/>
    <cellStyle name="Normal" xfId="0" builtinId="0"/>
    <cellStyle name="Normal 2" xfId="2" xr:uid="{B50D0C77-D022-4C13-B0C3-26B8AFF52769}"/>
    <cellStyle name="Percent 2" xfId="4" xr:uid="{2B74EDFD-0F41-4E32-B69B-BDDDF1AE753A}"/>
  </cellStyles>
  <dxfs count="39">
    <dxf>
      <font>
        <color theme="0" tint="-4.9989318521683403E-2"/>
      </font>
    </dxf>
    <dxf>
      <font>
        <color theme="0" tint="-4.9989318521683403E-2"/>
      </font>
    </dxf>
    <dxf>
      <font>
        <color theme="0" tint="-4.9989318521683403E-2"/>
      </font>
    </dxf>
    <dxf>
      <fill>
        <patternFill>
          <bgColor theme="0" tint="-4.9989318521683403E-2"/>
        </patternFill>
      </fill>
    </dxf>
    <dxf>
      <font>
        <color theme="0" tint="-4.9989318521683403E-2"/>
      </font>
      <fill>
        <patternFill>
          <fgColor theme="0" tint="-4.9989318521683403E-2"/>
        </patternFill>
      </fill>
    </dxf>
    <dxf>
      <fill>
        <patternFill>
          <bgColor theme="0" tint="-4.9989318521683403E-2"/>
        </patternFill>
      </fill>
    </dxf>
    <dxf>
      <font>
        <color theme="0" tint="-4.9989318521683403E-2"/>
      </font>
      <fill>
        <patternFill>
          <fgColor theme="0" tint="-4.9989318521683403E-2"/>
        </patternFill>
      </fill>
    </dxf>
    <dxf>
      <font>
        <color theme="7" tint="0.79998168889431442"/>
      </font>
    </dxf>
    <dxf>
      <font>
        <color theme="0"/>
      </font>
    </dxf>
    <dxf>
      <font>
        <sz val="11"/>
      </font>
    </dxf>
    <dxf>
      <font>
        <sz val="11"/>
      </font>
    </dxf>
    <dxf>
      <font>
        <sz val="11"/>
      </font>
    </dxf>
    <dxf>
      <font>
        <sz val="11"/>
      </font>
    </dxf>
    <dxf>
      <font>
        <sz val="11"/>
      </font>
    </dxf>
    <dxf>
      <font>
        <name val="Calibri"/>
        <family val="2"/>
        <scheme val="none"/>
      </font>
    </dxf>
    <dxf>
      <font>
        <name val="Calibri"/>
        <family val="2"/>
        <scheme val="none"/>
      </font>
    </dxf>
    <dxf>
      <font>
        <name val="Calibri"/>
        <family val="2"/>
        <scheme val="none"/>
      </font>
    </dxf>
    <dxf>
      <font>
        <name val="Calibri"/>
        <family val="2"/>
        <scheme val="none"/>
      </font>
    </dxf>
    <dxf>
      <font>
        <name val="Calibri"/>
        <family val="2"/>
        <scheme val="none"/>
      </font>
    </dxf>
    <dxf>
      <alignment horizontal="center"/>
    </dxf>
    <dxf>
      <alignment horizontal="center"/>
    </dxf>
    <dxf>
      <alignment horizontal="center"/>
    </dxf>
    <dxf>
      <font>
        <sz val="11"/>
      </font>
    </dxf>
    <dxf>
      <font>
        <sz val="11"/>
      </font>
    </dxf>
    <dxf>
      <font>
        <sz val="11"/>
      </font>
    </dxf>
    <dxf>
      <font>
        <sz val="11"/>
      </font>
    </dxf>
    <dxf>
      <font>
        <sz val="11"/>
      </font>
    </dxf>
    <dxf>
      <font>
        <sz val="11"/>
      </font>
    </dxf>
    <dxf>
      <font>
        <name val="Calibri"/>
        <family val="2"/>
        <scheme val="none"/>
      </font>
    </dxf>
    <dxf>
      <font>
        <name val="Calibri"/>
        <family val="2"/>
        <scheme val="none"/>
      </font>
    </dxf>
    <dxf>
      <font>
        <name val="Calibri"/>
        <family val="2"/>
        <scheme val="none"/>
      </font>
    </dxf>
    <dxf>
      <font>
        <name val="Calibri"/>
        <family val="2"/>
        <scheme val="none"/>
      </font>
    </dxf>
    <dxf>
      <font>
        <name val="Calibri"/>
        <family val="2"/>
        <scheme val="none"/>
      </font>
    </dxf>
    <dxf>
      <font>
        <name val="Calibri"/>
        <family val="2"/>
        <scheme val="none"/>
      </font>
    </dxf>
    <dxf>
      <alignment horizontal="center"/>
    </dxf>
    <dxf>
      <alignment horizontal="center"/>
    </dxf>
    <dxf>
      <alignment horizontal="center"/>
    </dxf>
    <dxf>
      <fill>
        <patternFill>
          <fgColor theme="9" tint="0.79998168889431442"/>
        </patternFill>
      </fill>
      <border>
        <left style="thin">
          <color auto="1"/>
        </left>
        <right style="thin">
          <color auto="1"/>
        </right>
        <top style="thin">
          <color auto="1"/>
        </top>
        <bottom style="thin">
          <color auto="1"/>
        </bottom>
      </border>
    </dxf>
    <dxf>
      <fill>
        <patternFill>
          <fgColor theme="0" tint="-4.9989318521683403E-2"/>
        </patternFill>
      </fill>
      <border>
        <left style="thin">
          <color auto="1"/>
        </left>
        <right style="thin">
          <color auto="1"/>
        </right>
        <top style="thin">
          <color auto="1"/>
        </top>
        <bottom style="thin">
          <color auto="1"/>
        </bottom>
        <vertical style="thin">
          <color auto="1"/>
        </vertical>
        <horizontal style="thin">
          <color auto="1"/>
        </horizontal>
      </border>
    </dxf>
  </dxfs>
  <tableStyles count="1" defaultTableStyle="TableStyleMedium2" defaultPivotStyle="PivotStyleLight16">
    <tableStyle name="PivotTable Style 1" table="0" count="2" xr9:uid="{D8225254-2D77-459D-A0BF-325DDE71661F}">
      <tableStyleElement type="wholeTable" dxfId="38"/>
      <tableStyleElement type="headerRow" dxfId="37"/>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externalLink" Target="externalLinks/externalLink1.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5" Type="http://schemas.openxmlformats.org/officeDocument/2006/relationships/theme" Target="theme/theme1.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pivotCacheDefinition" Target="pivotCache/pivotCacheDefinition1.xml"/><Relationship Id="rId14" Type="http://customschemas.google.com/relationships/workbookmetadata" Target="metadata"/></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png"/><Relationship Id="rId4" Type="http://schemas.openxmlformats.org/officeDocument/2006/relationships/image" Target="../media/image4.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7.jpeg"/><Relationship Id="rId2" Type="http://schemas.openxmlformats.org/officeDocument/2006/relationships/image" Target="../media/image6.jpeg"/><Relationship Id="rId1" Type="http://schemas.openxmlformats.org/officeDocument/2006/relationships/image" Target="../media/image5.jpeg"/><Relationship Id="rId4" Type="http://schemas.openxmlformats.org/officeDocument/2006/relationships/image" Target="../media/image8.jpeg"/></Relationships>
</file>

<file path=xl/drawings/drawing1.xml><?xml version="1.0" encoding="utf-8"?>
<xdr:wsDr xmlns:xdr="http://schemas.openxmlformats.org/drawingml/2006/spreadsheetDrawing" xmlns:a="http://schemas.openxmlformats.org/drawingml/2006/main">
  <xdr:twoCellAnchor editAs="oneCell">
    <xdr:from>
      <xdr:col>1</xdr:col>
      <xdr:colOff>1391187</xdr:colOff>
      <xdr:row>7</xdr:row>
      <xdr:rowOff>156421</xdr:rowOff>
    </xdr:from>
    <xdr:to>
      <xdr:col>1</xdr:col>
      <xdr:colOff>4348371</xdr:colOff>
      <xdr:row>9</xdr:row>
      <xdr:rowOff>71641</xdr:rowOff>
    </xdr:to>
    <xdr:pic>
      <xdr:nvPicPr>
        <xdr:cNvPr id="4" name="Picture 3">
          <a:extLst>
            <a:ext uri="{FF2B5EF4-FFF2-40B4-BE49-F238E27FC236}">
              <a16:creationId xmlns:a16="http://schemas.microsoft.com/office/drawing/2014/main" id="{0A145D57-CE1F-4C17-8CAF-6C078F7FD8D0}"/>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3042187" y="2615011"/>
          <a:ext cx="2957184" cy="279938"/>
        </a:xfrm>
        <a:prstGeom prst="rect">
          <a:avLst/>
        </a:prstGeom>
      </xdr:spPr>
    </xdr:pic>
    <xdr:clientData/>
  </xdr:twoCellAnchor>
  <xdr:twoCellAnchor editAs="oneCell">
    <xdr:from>
      <xdr:col>0</xdr:col>
      <xdr:colOff>147399</xdr:colOff>
      <xdr:row>5</xdr:row>
      <xdr:rowOff>84668</xdr:rowOff>
    </xdr:from>
    <xdr:to>
      <xdr:col>0</xdr:col>
      <xdr:colOff>1265427</xdr:colOff>
      <xdr:row>10</xdr:row>
      <xdr:rowOff>6513</xdr:rowOff>
    </xdr:to>
    <xdr:pic>
      <xdr:nvPicPr>
        <xdr:cNvPr id="5" name="Picture 4">
          <a:extLst>
            <a:ext uri="{FF2B5EF4-FFF2-40B4-BE49-F238E27FC236}">
              <a16:creationId xmlns:a16="http://schemas.microsoft.com/office/drawing/2014/main" id="{A080F5FC-D2FA-4562-BBF2-29CD266DFA9B}"/>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tretch>
          <a:fillRect/>
        </a:stretch>
      </xdr:blipFill>
      <xdr:spPr>
        <a:xfrm>
          <a:off x="147399" y="2178540"/>
          <a:ext cx="1118028" cy="833640"/>
        </a:xfrm>
        <a:prstGeom prst="rect">
          <a:avLst/>
        </a:prstGeom>
      </xdr:spPr>
    </xdr:pic>
    <xdr:clientData/>
  </xdr:twoCellAnchor>
  <xdr:twoCellAnchor editAs="oneCell">
    <xdr:from>
      <xdr:col>1</xdr:col>
      <xdr:colOff>423334</xdr:colOff>
      <xdr:row>15</xdr:row>
      <xdr:rowOff>0</xdr:rowOff>
    </xdr:from>
    <xdr:to>
      <xdr:col>1</xdr:col>
      <xdr:colOff>3979748</xdr:colOff>
      <xdr:row>34</xdr:row>
      <xdr:rowOff>22792</xdr:rowOff>
    </xdr:to>
    <xdr:pic>
      <xdr:nvPicPr>
        <xdr:cNvPr id="6" name="Picture 5">
          <a:extLst>
            <a:ext uri="{FF2B5EF4-FFF2-40B4-BE49-F238E27FC236}">
              <a16:creationId xmlns:a16="http://schemas.microsoft.com/office/drawing/2014/main" id="{0A45EA35-0F99-468D-BE59-6840DE03ABB3}"/>
            </a:ext>
          </a:extLst>
        </xdr:cNvPr>
        <xdr:cNvPicPr>
          <a:picLocks noChangeAspect="1"/>
        </xdr:cNvPicPr>
      </xdr:nvPicPr>
      <xdr:blipFill>
        <a:blip xmlns:r="http://schemas.openxmlformats.org/officeDocument/2006/relationships" r:embed="rId3" cstate="screen">
          <a:extLst>
            <a:ext uri="{28A0092B-C50C-407E-A947-70E740481C1C}">
              <a14:useLocalDpi xmlns:a14="http://schemas.microsoft.com/office/drawing/2010/main"/>
            </a:ext>
          </a:extLst>
        </a:blip>
        <a:stretch>
          <a:fillRect/>
        </a:stretch>
      </xdr:blipFill>
      <xdr:spPr>
        <a:xfrm>
          <a:off x="2074334" y="4555719"/>
          <a:ext cx="3556414" cy="3487613"/>
        </a:xfrm>
        <a:prstGeom prst="rect">
          <a:avLst/>
        </a:prstGeom>
      </xdr:spPr>
    </xdr:pic>
    <xdr:clientData/>
  </xdr:twoCellAnchor>
  <xdr:twoCellAnchor editAs="oneCell">
    <xdr:from>
      <xdr:col>0</xdr:col>
      <xdr:colOff>1419796</xdr:colOff>
      <xdr:row>6</xdr:row>
      <xdr:rowOff>140024</xdr:rowOff>
    </xdr:from>
    <xdr:to>
      <xdr:col>1</xdr:col>
      <xdr:colOff>1202386</xdr:colOff>
      <xdr:row>10</xdr:row>
      <xdr:rowOff>6512</xdr:rowOff>
    </xdr:to>
    <xdr:pic>
      <xdr:nvPicPr>
        <xdr:cNvPr id="8" name="Picture 7">
          <a:extLst>
            <a:ext uri="{FF2B5EF4-FFF2-40B4-BE49-F238E27FC236}">
              <a16:creationId xmlns:a16="http://schemas.microsoft.com/office/drawing/2014/main" id="{187E3C82-945D-37A2-247A-5555C15D52F6}"/>
            </a:ext>
          </a:extLst>
        </xdr:cNvPr>
        <xdr:cNvPicPr>
          <a:picLocks noChangeAspect="1"/>
        </xdr:cNvPicPr>
      </xdr:nvPicPr>
      <xdr:blipFill rotWithShape="1">
        <a:blip xmlns:r="http://schemas.openxmlformats.org/officeDocument/2006/relationships" r:embed="rId4" cstate="screen">
          <a:extLst>
            <a:ext uri="{28A0092B-C50C-407E-A947-70E740481C1C}">
              <a14:useLocalDpi xmlns:a14="http://schemas.microsoft.com/office/drawing/2010/main"/>
            </a:ext>
          </a:extLst>
        </a:blip>
        <a:srcRect/>
        <a:stretch/>
      </xdr:blipFill>
      <xdr:spPr>
        <a:xfrm>
          <a:off x="1419796" y="2416255"/>
          <a:ext cx="1433590" cy="59592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495076</xdr:colOff>
      <xdr:row>0</xdr:row>
      <xdr:rowOff>154864</xdr:rowOff>
    </xdr:from>
    <xdr:to>
      <xdr:col>8</xdr:col>
      <xdr:colOff>836875</xdr:colOff>
      <xdr:row>1</xdr:row>
      <xdr:rowOff>53802</xdr:rowOff>
    </xdr:to>
    <xdr:pic>
      <xdr:nvPicPr>
        <xdr:cNvPr id="9" name="Picture 8">
          <a:extLst>
            <a:ext uri="{FF2B5EF4-FFF2-40B4-BE49-F238E27FC236}">
              <a16:creationId xmlns:a16="http://schemas.microsoft.com/office/drawing/2014/main" id="{54BA2C12-8BB4-499A-8079-977E8CCD9BCB}"/>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5040182" y="154864"/>
          <a:ext cx="2943903" cy="27993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5</xdr:col>
      <xdr:colOff>13885</xdr:colOff>
      <xdr:row>61</xdr:row>
      <xdr:rowOff>157337</xdr:rowOff>
    </xdr:from>
    <xdr:ext cx="504838" cy="1353792"/>
    <xdr:pic>
      <xdr:nvPicPr>
        <xdr:cNvPr id="2" name="Picture 1">
          <a:extLst>
            <a:ext uri="{FF2B5EF4-FFF2-40B4-BE49-F238E27FC236}">
              <a16:creationId xmlns:a16="http://schemas.microsoft.com/office/drawing/2014/main" id="{F244E5DD-B1A2-48BF-92C2-260EEF51148A}"/>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6643285" y="11499707"/>
          <a:ext cx="504838" cy="1353792"/>
        </a:xfrm>
        <a:prstGeom prst="rect">
          <a:avLst/>
        </a:prstGeom>
      </xdr:spPr>
    </xdr:pic>
    <xdr:clientData/>
  </xdr:oneCellAnchor>
  <xdr:oneCellAnchor>
    <xdr:from>
      <xdr:col>3</xdr:col>
      <xdr:colOff>128107</xdr:colOff>
      <xdr:row>61</xdr:row>
      <xdr:rowOff>178165</xdr:rowOff>
    </xdr:from>
    <xdr:ext cx="1777933" cy="1335366"/>
    <xdr:pic>
      <xdr:nvPicPr>
        <xdr:cNvPr id="3" name="Picture 2">
          <a:extLst>
            <a:ext uri="{FF2B5EF4-FFF2-40B4-BE49-F238E27FC236}">
              <a16:creationId xmlns:a16="http://schemas.microsoft.com/office/drawing/2014/main" id="{F00033E7-D0EA-4954-B52D-CEE3270B037C}"/>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tretch>
          <a:fillRect/>
        </a:stretch>
      </xdr:blipFill>
      <xdr:spPr>
        <a:xfrm>
          <a:off x="4841077" y="11520535"/>
          <a:ext cx="1777933" cy="1335366"/>
        </a:xfrm>
        <a:prstGeom prst="rect">
          <a:avLst/>
        </a:prstGeom>
      </xdr:spPr>
    </xdr:pic>
    <xdr:clientData/>
  </xdr:oneCellAnchor>
  <xdr:oneCellAnchor>
    <xdr:from>
      <xdr:col>3</xdr:col>
      <xdr:colOff>79302</xdr:colOff>
      <xdr:row>51</xdr:row>
      <xdr:rowOff>131052</xdr:rowOff>
    </xdr:from>
    <xdr:ext cx="1945476" cy="1453702"/>
    <xdr:pic>
      <xdr:nvPicPr>
        <xdr:cNvPr id="4" name="Picture 3">
          <a:extLst>
            <a:ext uri="{FF2B5EF4-FFF2-40B4-BE49-F238E27FC236}">
              <a16:creationId xmlns:a16="http://schemas.microsoft.com/office/drawing/2014/main" id="{29DCFDC4-5615-4791-9845-E802022FDDE8}"/>
            </a:ext>
          </a:extLst>
        </xdr:cNvPr>
        <xdr:cNvPicPr>
          <a:picLocks noChangeAspect="1"/>
        </xdr:cNvPicPr>
      </xdr:nvPicPr>
      <xdr:blipFill>
        <a:blip xmlns:r="http://schemas.openxmlformats.org/officeDocument/2006/relationships" r:embed="rId3" cstate="screen">
          <a:extLst>
            <a:ext uri="{28A0092B-C50C-407E-A947-70E740481C1C}">
              <a14:useLocalDpi xmlns:a14="http://schemas.microsoft.com/office/drawing/2010/main"/>
            </a:ext>
          </a:extLst>
        </a:blip>
        <a:stretch>
          <a:fillRect/>
        </a:stretch>
      </xdr:blipFill>
      <xdr:spPr>
        <a:xfrm>
          <a:off x="4792272" y="9644622"/>
          <a:ext cx="1945476" cy="1453702"/>
        </a:xfrm>
        <a:prstGeom prst="rect">
          <a:avLst/>
        </a:prstGeom>
      </xdr:spPr>
    </xdr:pic>
    <xdr:clientData/>
  </xdr:oneCellAnchor>
  <xdr:oneCellAnchor>
    <xdr:from>
      <xdr:col>3</xdr:col>
      <xdr:colOff>81864</xdr:colOff>
      <xdr:row>42</xdr:row>
      <xdr:rowOff>31202</xdr:rowOff>
    </xdr:from>
    <xdr:ext cx="2488280" cy="1400810"/>
    <xdr:pic>
      <xdr:nvPicPr>
        <xdr:cNvPr id="5" name="Picture 4">
          <a:extLst>
            <a:ext uri="{FF2B5EF4-FFF2-40B4-BE49-F238E27FC236}">
              <a16:creationId xmlns:a16="http://schemas.microsoft.com/office/drawing/2014/main" id="{53605F94-B6C6-4DD4-85A6-DD3F84F66092}"/>
            </a:ext>
          </a:extLst>
        </xdr:cNvPr>
        <xdr:cNvPicPr>
          <a:picLocks noChangeAspect="1"/>
        </xdr:cNvPicPr>
      </xdr:nvPicPr>
      <xdr:blipFill>
        <a:blip xmlns:r="http://schemas.openxmlformats.org/officeDocument/2006/relationships" r:embed="rId4" cstate="screen">
          <a:extLst>
            <a:ext uri="{28A0092B-C50C-407E-A947-70E740481C1C}">
              <a14:useLocalDpi xmlns:a14="http://schemas.microsoft.com/office/drawing/2010/main"/>
            </a:ext>
          </a:extLst>
        </a:blip>
        <a:stretch>
          <a:fillRect/>
        </a:stretch>
      </xdr:blipFill>
      <xdr:spPr>
        <a:xfrm>
          <a:off x="4650054" y="7898852"/>
          <a:ext cx="2488280" cy="1400810"/>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G:\My%20Drive\Technical\Cover%20Crops\000_IN_EST_NRCS_Cover_Crops_Seeding_Calculator.xlsm" TargetMode="External"/><Relationship Id="rId1" Type="http://schemas.openxmlformats.org/officeDocument/2006/relationships/externalLinkPath" Target="/My%20Drive/Technical/Cover%20Crops/000_IN_EST_NRCS_Cover_Crops_Seeding_Calculator.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Matrix\IN%20Vegetable\MCCCDecisionTool_Vegetablev1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macro alert"/>
      <sheetName val="Plant List (old data)"/>
      <sheetName val="Plant Data"/>
      <sheetName val="wildlife t-s"/>
      <sheetName val="Forbs"/>
      <sheetName val="Species Check"/>
      <sheetName val="Selections"/>
      <sheetName val="Site Char"/>
      <sheetName val="Soil Drainage"/>
      <sheetName val="Standards"/>
      <sheetName val="plant calc refs"/>
      <sheetName val="Nurse-Companion"/>
      <sheetName val="Forb Selector"/>
      <sheetName val="Tree-Shrub Selector"/>
      <sheetName val="save instr"/>
      <sheetName val="Job Sheet"/>
      <sheetName val="Secondary"/>
      <sheetName val="Job Sheet CRP"/>
      <sheetName val="FORB SHEET POLLINATORS"/>
      <sheetName val="FORB SHEET"/>
      <sheetName val="All Seeding Dates"/>
      <sheetName val="MCCC Data"/>
      <sheetName val="CALCULATOR (Check)"/>
      <sheetName val="compatibility"/>
      <sheetName val="Species"/>
      <sheetName val="Create A Mix"/>
      <sheetName val="Plant List"/>
      <sheetName val="CN"/>
      <sheetName val="CC Methods"/>
    </sheetNames>
    <sheetDataSet>
      <sheetData sheetId="0"/>
      <sheetData sheetId="1"/>
      <sheetData sheetId="2"/>
      <sheetData sheetId="3"/>
      <sheetData sheetId="4">
        <row r="2">
          <cell r="B2" t="str">
            <v>**Bulrush, Dark-green</v>
          </cell>
          <cell r="C2" t="str">
            <v>Scirpus atrovirens</v>
          </cell>
          <cell r="D2" t="str">
            <v>forb</v>
          </cell>
          <cell r="E2" t="str">
            <v>green</v>
          </cell>
          <cell r="F2" t="str">
            <v xml:space="preserve"> - </v>
          </cell>
          <cell r="G2" t="str">
            <v xml:space="preserve">60"      </v>
          </cell>
          <cell r="H2">
            <v>188000</v>
          </cell>
          <cell r="P2" t="str">
            <v>X</v>
          </cell>
          <cell r="V2" t="str">
            <v>yes</v>
          </cell>
          <cell r="W2" t="str">
            <v>yes</v>
          </cell>
        </row>
        <row r="3">
          <cell r="B3" t="str">
            <v>**Bulrush, Reddish</v>
          </cell>
          <cell r="C3" t="str">
            <v>Scirpus pendulus</v>
          </cell>
          <cell r="D3" t="str">
            <v>forb</v>
          </cell>
          <cell r="E3" t="str">
            <v>Brown</v>
          </cell>
          <cell r="F3" t="str">
            <v xml:space="preserve"> - </v>
          </cell>
          <cell r="G3" t="str">
            <v>2’-4’</v>
          </cell>
          <cell r="H3">
            <v>378000</v>
          </cell>
          <cell r="P3" t="str">
            <v>X</v>
          </cell>
          <cell r="V3" t="str">
            <v>yes</v>
          </cell>
          <cell r="W3" t="str">
            <v>yes</v>
          </cell>
        </row>
        <row r="4">
          <cell r="B4" t="str">
            <v>**Rush, Common</v>
          </cell>
          <cell r="C4" t="str">
            <v>Juncus effusus</v>
          </cell>
          <cell r="D4" t="str">
            <v>forb</v>
          </cell>
          <cell r="E4" t="str">
            <v>green</v>
          </cell>
          <cell r="F4" t="str">
            <v xml:space="preserve"> - </v>
          </cell>
          <cell r="G4" t="str">
            <v xml:space="preserve">24"      </v>
          </cell>
          <cell r="H4">
            <v>281000</v>
          </cell>
          <cell r="P4" t="str">
            <v>X</v>
          </cell>
          <cell r="V4" t="str">
            <v>yes</v>
          </cell>
          <cell r="W4" t="str">
            <v>yes</v>
          </cell>
        </row>
        <row r="5">
          <cell r="B5" t="str">
            <v>**Sedge, Awl-fruited Oval</v>
          </cell>
          <cell r="C5" t="str">
            <v>Carex tribuloides</v>
          </cell>
          <cell r="D5" t="str">
            <v>forb</v>
          </cell>
          <cell r="E5" t="str">
            <v>green</v>
          </cell>
          <cell r="F5" t="str">
            <v xml:space="preserve"> - </v>
          </cell>
          <cell r="G5" t="str">
            <v xml:space="preserve">36"      </v>
          </cell>
          <cell r="H5">
            <v>118750</v>
          </cell>
          <cell r="P5" t="str">
            <v>x</v>
          </cell>
          <cell r="V5" t="str">
            <v>yes</v>
          </cell>
          <cell r="W5" t="str">
            <v>yes</v>
          </cell>
        </row>
        <row r="6">
          <cell r="B6" t="str">
            <v>**Sedge, Yellow Fox</v>
          </cell>
          <cell r="C6" t="str">
            <v>Carex annectans xanthocarpa</v>
          </cell>
          <cell r="D6" t="str">
            <v>forb</v>
          </cell>
          <cell r="E6" t="str">
            <v>green</v>
          </cell>
          <cell r="F6" t="str">
            <v xml:space="preserve"> - </v>
          </cell>
          <cell r="G6" t="str">
            <v>30"</v>
          </cell>
          <cell r="H6">
            <v>90600</v>
          </cell>
          <cell r="P6" t="str">
            <v>X</v>
          </cell>
          <cell r="V6" t="str">
            <v>yes</v>
          </cell>
          <cell r="W6" t="str">
            <v>yes</v>
          </cell>
        </row>
        <row r="7">
          <cell r="B7" t="str">
            <v>**Woolgrass</v>
          </cell>
          <cell r="C7" t="str">
            <v>Scirpus cyperinus</v>
          </cell>
          <cell r="D7" t="str">
            <v>forb</v>
          </cell>
          <cell r="E7" t="str">
            <v>Brown</v>
          </cell>
          <cell r="F7" t="str">
            <v xml:space="preserve"> - </v>
          </cell>
          <cell r="G7" t="str">
            <v xml:space="preserve">60"      </v>
          </cell>
          <cell r="H7">
            <v>563000</v>
          </cell>
          <cell r="P7" t="str">
            <v>X</v>
          </cell>
          <cell r="V7" t="str">
            <v>yes</v>
          </cell>
          <cell r="W7" t="str">
            <v>yes</v>
          </cell>
        </row>
        <row r="8">
          <cell r="B8" t="str">
            <v>Alumroot, Prairie</v>
          </cell>
          <cell r="C8" t="str">
            <v>Heuchera richardsonii</v>
          </cell>
          <cell r="D8" t="str">
            <v>forb</v>
          </cell>
          <cell r="E8" t="str">
            <v>White</v>
          </cell>
          <cell r="F8" t="str">
            <v>May - Sep</v>
          </cell>
          <cell r="G8" t="str">
            <v xml:space="preserve">24"      </v>
          </cell>
          <cell r="H8">
            <v>700000</v>
          </cell>
          <cell r="J8" t="str">
            <v>no</v>
          </cell>
          <cell r="K8" t="str">
            <v>no</v>
          </cell>
          <cell r="L8" t="str">
            <v>X</v>
          </cell>
          <cell r="M8" t="str">
            <v>X</v>
          </cell>
          <cell r="N8" t="str">
            <v>X</v>
          </cell>
          <cell r="O8" t="str">
            <v>X</v>
          </cell>
          <cell r="P8" t="str">
            <v>no</v>
          </cell>
          <cell r="Q8" t="str">
            <v>no</v>
          </cell>
          <cell r="V8" t="str">
            <v>yes</v>
          </cell>
          <cell r="W8" t="str">
            <v>no</v>
          </cell>
          <cell r="X8" t="str">
            <v>Early</v>
          </cell>
          <cell r="Y8" t="str">
            <v>Mid</v>
          </cell>
          <cell r="Z8" t="str">
            <v>Late</v>
          </cell>
          <cell r="AD8" t="str">
            <v>unknown</v>
          </cell>
        </row>
        <row r="9">
          <cell r="B9" t="str">
            <v>Anemone, Canada</v>
          </cell>
          <cell r="C9" t="str">
            <v>Anemone canadensis</v>
          </cell>
          <cell r="D9" t="str">
            <v>forb</v>
          </cell>
          <cell r="E9" t="str">
            <v>White</v>
          </cell>
          <cell r="F9" t="str">
            <v>May - Sep</v>
          </cell>
          <cell r="G9" t="str">
            <v xml:space="preserve">12"      </v>
          </cell>
          <cell r="H9">
            <v>8000</v>
          </cell>
          <cell r="J9" t="str">
            <v>no</v>
          </cell>
          <cell r="K9" t="str">
            <v>no</v>
          </cell>
          <cell r="L9" t="str">
            <v>X</v>
          </cell>
          <cell r="M9" t="str">
            <v>X</v>
          </cell>
          <cell r="N9" t="str">
            <v>no</v>
          </cell>
          <cell r="O9" t="str">
            <v>no</v>
          </cell>
          <cell r="P9" t="str">
            <v>no</v>
          </cell>
          <cell r="Q9" t="str">
            <v>no</v>
          </cell>
          <cell r="V9" t="str">
            <v>yes</v>
          </cell>
          <cell r="W9" t="str">
            <v>no</v>
          </cell>
          <cell r="X9" t="str">
            <v>Early</v>
          </cell>
          <cell r="Y9" t="str">
            <v>Mid</v>
          </cell>
          <cell r="Z9" t="str">
            <v>Late</v>
          </cell>
          <cell r="AD9" t="str">
            <v>Low attraction</v>
          </cell>
        </row>
        <row r="10">
          <cell r="B10" t="str">
            <v>Anemone, Rue</v>
          </cell>
          <cell r="C10" t="str">
            <v>Anemonella thalictroides</v>
          </cell>
          <cell r="D10" t="str">
            <v>forb</v>
          </cell>
          <cell r="E10" t="str">
            <v>Pink</v>
          </cell>
          <cell r="F10" t="str">
            <v>Mar - Jun</v>
          </cell>
          <cell r="G10" t="str">
            <v xml:space="preserve">6"      </v>
          </cell>
          <cell r="H10">
            <v>13000</v>
          </cell>
          <cell r="J10" t="str">
            <v>no</v>
          </cell>
          <cell r="K10" t="str">
            <v>no</v>
          </cell>
          <cell r="L10" t="str">
            <v>no</v>
          </cell>
          <cell r="M10" t="str">
            <v>X</v>
          </cell>
          <cell r="N10" t="str">
            <v>X</v>
          </cell>
          <cell r="O10" t="str">
            <v>no</v>
          </cell>
          <cell r="P10" t="str">
            <v>no</v>
          </cell>
          <cell r="Q10" t="str">
            <v>no</v>
          </cell>
          <cell r="V10" t="str">
            <v>no</v>
          </cell>
          <cell r="W10" t="str">
            <v>no</v>
          </cell>
          <cell r="X10" t="str">
            <v>Early</v>
          </cell>
          <cell r="Y10" t="str">
            <v>Mid</v>
          </cell>
          <cell r="Z10" t="str">
            <v/>
          </cell>
          <cell r="AC10" t="str">
            <v>X</v>
          </cell>
          <cell r="AD10" t="str">
            <v>Moderately attractive</v>
          </cell>
        </row>
        <row r="11">
          <cell r="B11" t="str">
            <v>Angelica</v>
          </cell>
          <cell r="C11" t="str">
            <v>Angelica atropurpurea</v>
          </cell>
          <cell r="D11" t="str">
            <v>forb</v>
          </cell>
          <cell r="E11" t="str">
            <v>White</v>
          </cell>
          <cell r="F11" t="str">
            <v>May - Jun</v>
          </cell>
          <cell r="G11" t="str">
            <v xml:space="preserve">84"      </v>
          </cell>
          <cell r="H11">
            <v>5400</v>
          </cell>
          <cell r="J11" t="str">
            <v>X</v>
          </cell>
          <cell r="K11" t="str">
            <v>X</v>
          </cell>
          <cell r="L11" t="str">
            <v>X</v>
          </cell>
          <cell r="M11" t="str">
            <v>X</v>
          </cell>
          <cell r="N11" t="str">
            <v>no</v>
          </cell>
          <cell r="O11" t="str">
            <v>no</v>
          </cell>
          <cell r="P11" t="str">
            <v>no</v>
          </cell>
          <cell r="Q11" t="str">
            <v>no</v>
          </cell>
          <cell r="V11" t="str">
            <v>yes</v>
          </cell>
          <cell r="W11" t="str">
            <v>no</v>
          </cell>
          <cell r="X11" t="str">
            <v>Early</v>
          </cell>
          <cell r="Y11" t="str">
            <v>Mid</v>
          </cell>
          <cell r="Z11" t="str">
            <v/>
          </cell>
          <cell r="AD11" t="str">
            <v>unknown</v>
          </cell>
        </row>
        <row r="12">
          <cell r="B12" t="str">
            <v>Arrowhead, Common</v>
          </cell>
          <cell r="C12" t="str">
            <v>Sagittaria latifolia</v>
          </cell>
          <cell r="D12" t="str">
            <v>forb</v>
          </cell>
          <cell r="E12" t="str">
            <v>White</v>
          </cell>
          <cell r="F12" t="str">
            <v>Jul - Sep</v>
          </cell>
          <cell r="G12" t="str">
            <v xml:space="preserve">36"      </v>
          </cell>
          <cell r="H12">
            <v>61000</v>
          </cell>
          <cell r="J12" t="str">
            <v>?</v>
          </cell>
          <cell r="K12" t="str">
            <v>X</v>
          </cell>
          <cell r="L12" t="str">
            <v>no</v>
          </cell>
          <cell r="M12" t="str">
            <v>no</v>
          </cell>
          <cell r="N12" t="str">
            <v>no</v>
          </cell>
          <cell r="O12" t="str">
            <v>no</v>
          </cell>
          <cell r="P12" t="str">
            <v>?</v>
          </cell>
          <cell r="Q12" t="str">
            <v>?</v>
          </cell>
          <cell r="V12" t="str">
            <v>no</v>
          </cell>
          <cell r="W12" t="str">
            <v>no</v>
          </cell>
          <cell r="X12" t="str">
            <v/>
          </cell>
          <cell r="Y12" t="str">
            <v>Mid</v>
          </cell>
          <cell r="Z12" t="str">
            <v>Late</v>
          </cell>
          <cell r="AC12" t="str">
            <v>X</v>
          </cell>
          <cell r="AD12" t="str">
            <v>Low to moderately attractive</v>
          </cell>
        </row>
        <row r="13">
          <cell r="B13" t="str">
            <v>Artichoke, Jerusalem</v>
          </cell>
          <cell r="C13" t="str">
            <v>Helianthus tuberosus</v>
          </cell>
          <cell r="D13" t="str">
            <v>forb</v>
          </cell>
          <cell r="E13" t="str">
            <v>Yellow</v>
          </cell>
          <cell r="F13" t="str">
            <v>Jun - Oct</v>
          </cell>
          <cell r="G13" t="str">
            <v>5’-10’</v>
          </cell>
          <cell r="H13">
            <v>7813</v>
          </cell>
          <cell r="J13" t="str">
            <v>?</v>
          </cell>
          <cell r="K13" t="str">
            <v>?</v>
          </cell>
          <cell r="L13" t="str">
            <v>?</v>
          </cell>
          <cell r="M13" t="str">
            <v>?</v>
          </cell>
          <cell r="N13" t="str">
            <v>?</v>
          </cell>
          <cell r="O13" t="str">
            <v>?</v>
          </cell>
          <cell r="P13" t="str">
            <v>?</v>
          </cell>
          <cell r="Q13" t="str">
            <v>?</v>
          </cell>
          <cell r="V13" t="str">
            <v>no</v>
          </cell>
          <cell r="W13" t="str">
            <v>no</v>
          </cell>
          <cell r="X13" t="str">
            <v>Early</v>
          </cell>
          <cell r="Y13" t="str">
            <v>Mid</v>
          </cell>
          <cell r="Z13" t="str">
            <v>Late</v>
          </cell>
          <cell r="AC13" t="str">
            <v>X</v>
          </cell>
          <cell r="AD13" t="str">
            <v>Very attractive</v>
          </cell>
          <cell r="AE13" t="str">
            <v>Several specialist bees rely on these</v>
          </cell>
        </row>
        <row r="14">
          <cell r="B14" t="str">
            <v>Arum, Arrow</v>
          </cell>
          <cell r="C14" t="str">
            <v>Peltandra virginica</v>
          </cell>
          <cell r="D14" t="str">
            <v>forb</v>
          </cell>
          <cell r="E14" t="str">
            <v>Green</v>
          </cell>
          <cell r="F14" t="str">
            <v>Jun - Jul</v>
          </cell>
          <cell r="G14" t="str">
            <v>2’-5’</v>
          </cell>
          <cell r="H14">
            <v>42</v>
          </cell>
          <cell r="J14" t="str">
            <v>?</v>
          </cell>
          <cell r="K14" t="str">
            <v>?</v>
          </cell>
          <cell r="L14" t="str">
            <v>?</v>
          </cell>
          <cell r="M14" t="str">
            <v>?</v>
          </cell>
          <cell r="N14" t="str">
            <v>?</v>
          </cell>
          <cell r="O14" t="str">
            <v>?</v>
          </cell>
          <cell r="P14" t="str">
            <v>?</v>
          </cell>
          <cell r="Q14" t="str">
            <v>?</v>
          </cell>
          <cell r="V14" t="str">
            <v>no</v>
          </cell>
          <cell r="W14" t="str">
            <v>no</v>
          </cell>
          <cell r="X14" t="str">
            <v>Early</v>
          </cell>
          <cell r="Y14" t="str">
            <v>Mid</v>
          </cell>
          <cell r="Z14" t="str">
            <v/>
          </cell>
          <cell r="AD14" t="str">
            <v>Low attraction</v>
          </cell>
          <cell r="AE14" t="str">
            <v>Mainly flies</v>
          </cell>
        </row>
        <row r="15">
          <cell r="B15" t="str">
            <v>Aster, Aromatic</v>
          </cell>
          <cell r="C15" t="str">
            <v>Aster oblongifolius</v>
          </cell>
          <cell r="D15" t="str">
            <v>forb</v>
          </cell>
          <cell r="E15" t="str">
            <v>Violet</v>
          </cell>
          <cell r="F15" t="str">
            <v>Aug - Oct</v>
          </cell>
          <cell r="G15" t="str">
            <v xml:space="preserve">24"      </v>
          </cell>
          <cell r="H15">
            <v>51000</v>
          </cell>
          <cell r="J15" t="str">
            <v>?</v>
          </cell>
          <cell r="K15" t="str">
            <v>no</v>
          </cell>
          <cell r="L15" t="str">
            <v>no</v>
          </cell>
          <cell r="M15" t="str">
            <v>no</v>
          </cell>
          <cell r="N15" t="str">
            <v>X</v>
          </cell>
          <cell r="O15" t="str">
            <v>X</v>
          </cell>
          <cell r="P15" t="str">
            <v>?</v>
          </cell>
          <cell r="Q15" t="str">
            <v>?</v>
          </cell>
          <cell r="V15" t="str">
            <v>yes</v>
          </cell>
          <cell r="W15" t="str">
            <v>no</v>
          </cell>
          <cell r="X15" t="str">
            <v/>
          </cell>
          <cell r="Z15" t="str">
            <v>Late</v>
          </cell>
          <cell r="AC15" t="str">
            <v>X</v>
          </cell>
          <cell r="AD15" t="str">
            <v>unknown, likely attractive</v>
          </cell>
        </row>
        <row r="16">
          <cell r="B16" t="str">
            <v>Aster, Arrow-leaved</v>
          </cell>
          <cell r="C16" t="str">
            <v>Aster sagittifolius</v>
          </cell>
          <cell r="D16" t="str">
            <v>forb</v>
          </cell>
          <cell r="E16" t="str">
            <v>Light Blue</v>
          </cell>
          <cell r="F16" t="str">
            <v>Aug - Nov</v>
          </cell>
          <cell r="G16" t="str">
            <v xml:space="preserve">36"      </v>
          </cell>
          <cell r="H16">
            <v>135000</v>
          </cell>
          <cell r="J16" t="str">
            <v>?</v>
          </cell>
          <cell r="K16" t="str">
            <v>no</v>
          </cell>
          <cell r="L16" t="str">
            <v>no</v>
          </cell>
          <cell r="M16" t="str">
            <v>X</v>
          </cell>
          <cell r="N16" t="str">
            <v>X</v>
          </cell>
          <cell r="O16" t="str">
            <v>no</v>
          </cell>
          <cell r="P16" t="str">
            <v>?</v>
          </cell>
          <cell r="Q16" t="str">
            <v>?</v>
          </cell>
          <cell r="V16" t="str">
            <v>no</v>
          </cell>
          <cell r="W16" t="str">
            <v>no</v>
          </cell>
          <cell r="X16" t="str">
            <v/>
          </cell>
          <cell r="Z16" t="str">
            <v>Late</v>
          </cell>
          <cell r="AC16" t="str">
            <v>X</v>
          </cell>
          <cell r="AD16" t="str">
            <v>unknown, likely attractive</v>
          </cell>
        </row>
        <row r="17">
          <cell r="B17" t="str">
            <v>Aster, Big-leaved</v>
          </cell>
          <cell r="C17" t="str">
            <v>Aster macrophyllus</v>
          </cell>
          <cell r="D17" t="str">
            <v>forb</v>
          </cell>
          <cell r="E17" t="str">
            <v>White</v>
          </cell>
          <cell r="F17" t="str">
            <v>Jul - Oct</v>
          </cell>
          <cell r="G17" t="str">
            <v xml:space="preserve">12"      </v>
          </cell>
          <cell r="H17">
            <v>27000</v>
          </cell>
          <cell r="J17" t="str">
            <v>?</v>
          </cell>
          <cell r="K17" t="str">
            <v>no</v>
          </cell>
          <cell r="L17" t="str">
            <v>X</v>
          </cell>
          <cell r="M17" t="str">
            <v>X</v>
          </cell>
          <cell r="N17" t="str">
            <v>X</v>
          </cell>
          <cell r="O17" t="str">
            <v>X</v>
          </cell>
          <cell r="P17" t="str">
            <v>?</v>
          </cell>
          <cell r="Q17" t="str">
            <v>?</v>
          </cell>
          <cell r="V17" t="str">
            <v>no</v>
          </cell>
          <cell r="W17" t="str">
            <v>no</v>
          </cell>
          <cell r="X17" t="str">
            <v/>
          </cell>
          <cell r="Y17" t="str">
            <v>Mid</v>
          </cell>
          <cell r="Z17" t="str">
            <v>Late</v>
          </cell>
          <cell r="AC17" t="str">
            <v>X</v>
          </cell>
          <cell r="AD17" t="str">
            <v>Very attractive</v>
          </cell>
        </row>
        <row r="18">
          <cell r="B18" t="str">
            <v>Aster, Calico</v>
          </cell>
          <cell r="C18" t="str">
            <v>Aster lateriflorus</v>
          </cell>
          <cell r="D18" t="str">
            <v>forb</v>
          </cell>
          <cell r="E18" t="str">
            <v>White</v>
          </cell>
          <cell r="F18" t="str">
            <v>Aug - Oct</v>
          </cell>
          <cell r="G18" t="str">
            <v xml:space="preserve">24"      </v>
          </cell>
          <cell r="H18">
            <v>250000</v>
          </cell>
          <cell r="J18" t="str">
            <v>X</v>
          </cell>
          <cell r="K18" t="str">
            <v>X</v>
          </cell>
          <cell r="L18" t="str">
            <v>X</v>
          </cell>
          <cell r="M18" t="str">
            <v>X</v>
          </cell>
          <cell r="N18" t="str">
            <v>X</v>
          </cell>
          <cell r="O18" t="str">
            <v>no</v>
          </cell>
          <cell r="P18" t="str">
            <v>no</v>
          </cell>
          <cell r="Q18" t="str">
            <v>no</v>
          </cell>
          <cell r="V18" t="str">
            <v>yes</v>
          </cell>
          <cell r="W18" t="str">
            <v>yes</v>
          </cell>
          <cell r="X18" t="str">
            <v/>
          </cell>
          <cell r="Z18" t="str">
            <v>Late</v>
          </cell>
          <cell r="AC18" t="str">
            <v>X</v>
          </cell>
          <cell r="AD18" t="str">
            <v>Very attractive</v>
          </cell>
        </row>
        <row r="19">
          <cell r="B19" t="str">
            <v>Aster, False</v>
          </cell>
          <cell r="C19" t="str">
            <v>Boltonia asteroides</v>
          </cell>
          <cell r="D19" t="str">
            <v>forb</v>
          </cell>
          <cell r="E19" t="str">
            <v>White</v>
          </cell>
          <cell r="F19" t="str">
            <v>Aug - Oct</v>
          </cell>
          <cell r="G19" t="str">
            <v xml:space="preserve">48"      </v>
          </cell>
          <cell r="H19">
            <v>160000</v>
          </cell>
          <cell r="J19" t="str">
            <v>?</v>
          </cell>
          <cell r="K19" t="str">
            <v>X</v>
          </cell>
          <cell r="L19" t="str">
            <v>X</v>
          </cell>
          <cell r="M19" t="str">
            <v>no</v>
          </cell>
          <cell r="N19" t="str">
            <v>no</v>
          </cell>
          <cell r="O19" t="str">
            <v>no</v>
          </cell>
          <cell r="P19" t="str">
            <v>?</v>
          </cell>
          <cell r="Q19" t="str">
            <v>?</v>
          </cell>
          <cell r="V19" t="str">
            <v>no</v>
          </cell>
          <cell r="W19" t="str">
            <v>no</v>
          </cell>
          <cell r="X19" t="str">
            <v/>
          </cell>
          <cell r="Z19" t="str">
            <v>Late</v>
          </cell>
          <cell r="AC19" t="str">
            <v>X</v>
          </cell>
          <cell r="AD19" t="str">
            <v>Very attractive</v>
          </cell>
        </row>
        <row r="20">
          <cell r="B20" t="str">
            <v>Aster, False</v>
          </cell>
          <cell r="C20" t="str">
            <v>Boltonia latisquama</v>
          </cell>
          <cell r="D20" t="str">
            <v>forb</v>
          </cell>
          <cell r="E20" t="str">
            <v>White</v>
          </cell>
          <cell r="F20" t="str">
            <v>Aug - Oct</v>
          </cell>
          <cell r="G20" t="str">
            <v>70"</v>
          </cell>
          <cell r="J20" t="str">
            <v>X</v>
          </cell>
          <cell r="K20" t="str">
            <v>X</v>
          </cell>
          <cell r="L20" t="str">
            <v>X</v>
          </cell>
          <cell r="M20" t="str">
            <v>no</v>
          </cell>
          <cell r="N20" t="str">
            <v>no</v>
          </cell>
          <cell r="O20" t="str">
            <v>no</v>
          </cell>
          <cell r="P20" t="str">
            <v>X</v>
          </cell>
          <cell r="Q20" t="str">
            <v>no</v>
          </cell>
          <cell r="V20" t="str">
            <v>yes</v>
          </cell>
          <cell r="W20" t="str">
            <v>yes</v>
          </cell>
          <cell r="X20" t="str">
            <v/>
          </cell>
          <cell r="Z20" t="str">
            <v>Late</v>
          </cell>
          <cell r="AC20" t="str">
            <v>X</v>
          </cell>
          <cell r="AD20" t="str">
            <v>unknown, likely attractive</v>
          </cell>
        </row>
        <row r="21">
          <cell r="B21" t="str">
            <v>Aster, Flat-topped</v>
          </cell>
          <cell r="C21" t="str">
            <v>Aster umbellatus</v>
          </cell>
          <cell r="D21" t="str">
            <v>forb</v>
          </cell>
          <cell r="E21" t="str">
            <v>Cream</v>
          </cell>
          <cell r="F21" t="str">
            <v>Aug - Oct</v>
          </cell>
          <cell r="G21" t="str">
            <v xml:space="preserve">60"      </v>
          </cell>
          <cell r="H21">
            <v>67000</v>
          </cell>
          <cell r="J21" t="str">
            <v>X</v>
          </cell>
          <cell r="K21" t="str">
            <v>X</v>
          </cell>
          <cell r="L21" t="str">
            <v>X</v>
          </cell>
          <cell r="M21" t="str">
            <v>X</v>
          </cell>
          <cell r="N21" t="str">
            <v>no</v>
          </cell>
          <cell r="O21" t="str">
            <v>no</v>
          </cell>
          <cell r="P21" t="str">
            <v>X</v>
          </cell>
          <cell r="Q21" t="str">
            <v>X</v>
          </cell>
          <cell r="V21" t="str">
            <v>yes</v>
          </cell>
          <cell r="W21" t="str">
            <v>yes</v>
          </cell>
          <cell r="X21" t="str">
            <v/>
          </cell>
          <cell r="Z21" t="str">
            <v>Late</v>
          </cell>
          <cell r="AC21" t="str">
            <v>X</v>
          </cell>
          <cell r="AD21" t="str">
            <v>unknown, likely attractive</v>
          </cell>
        </row>
        <row r="22">
          <cell r="B22" t="str">
            <v>Aster, Heart-leaved</v>
          </cell>
          <cell r="C22" t="str">
            <v>Aster cordifolius</v>
          </cell>
          <cell r="D22" t="str">
            <v>forb</v>
          </cell>
          <cell r="E22" t="str">
            <v>Blue</v>
          </cell>
          <cell r="F22" t="str">
            <v>Sep - Oct</v>
          </cell>
          <cell r="G22" t="str">
            <v xml:space="preserve">36"      </v>
          </cell>
          <cell r="H22">
            <v>140000</v>
          </cell>
          <cell r="J22" t="str">
            <v>?</v>
          </cell>
          <cell r="K22" t="str">
            <v>no</v>
          </cell>
          <cell r="L22" t="str">
            <v>no</v>
          </cell>
          <cell r="M22" t="str">
            <v>X</v>
          </cell>
          <cell r="N22" t="str">
            <v>X</v>
          </cell>
          <cell r="O22" t="str">
            <v>no</v>
          </cell>
          <cell r="P22" t="str">
            <v>?</v>
          </cell>
          <cell r="Q22" t="str">
            <v>?</v>
          </cell>
          <cell r="V22" t="str">
            <v>no</v>
          </cell>
          <cell r="W22" t="str">
            <v>no</v>
          </cell>
          <cell r="X22" t="str">
            <v/>
          </cell>
          <cell r="Y22" t="str">
            <v/>
          </cell>
          <cell r="Z22" t="str">
            <v>Late</v>
          </cell>
          <cell r="AC22" t="str">
            <v>X</v>
          </cell>
          <cell r="AD22" t="str">
            <v>unknown, likely attractive</v>
          </cell>
        </row>
        <row r="23">
          <cell r="B23" t="str">
            <v>Aster, Heath</v>
          </cell>
          <cell r="C23" t="str">
            <v>Aster ericoides</v>
          </cell>
          <cell r="D23" t="str">
            <v>forb</v>
          </cell>
          <cell r="E23" t="str">
            <v>White</v>
          </cell>
          <cell r="F23" t="str">
            <v>Aug - Oct</v>
          </cell>
          <cell r="G23" t="str">
            <v xml:space="preserve">24"      </v>
          </cell>
          <cell r="H23">
            <v>200000</v>
          </cell>
          <cell r="J23" t="str">
            <v>no</v>
          </cell>
          <cell r="K23" t="str">
            <v>no</v>
          </cell>
          <cell r="L23" t="str">
            <v>no</v>
          </cell>
          <cell r="M23" t="str">
            <v>X</v>
          </cell>
          <cell r="N23" t="str">
            <v>X</v>
          </cell>
          <cell r="O23" t="str">
            <v>X</v>
          </cell>
          <cell r="P23" t="str">
            <v>no</v>
          </cell>
          <cell r="Q23" t="str">
            <v>no</v>
          </cell>
          <cell r="V23" t="str">
            <v>yes</v>
          </cell>
          <cell r="W23" t="str">
            <v>yes</v>
          </cell>
          <cell r="X23" t="str">
            <v/>
          </cell>
          <cell r="Z23" t="str">
            <v>Late</v>
          </cell>
          <cell r="AC23" t="str">
            <v>X</v>
          </cell>
          <cell r="AD23" t="str">
            <v>Very attractive</v>
          </cell>
        </row>
        <row r="24">
          <cell r="B24" t="str">
            <v>Aster, New England</v>
          </cell>
          <cell r="C24" t="str">
            <v>Aster novae-angliae</v>
          </cell>
          <cell r="D24" t="str">
            <v>forb</v>
          </cell>
          <cell r="E24" t="str">
            <v>Purple</v>
          </cell>
          <cell r="F24" t="str">
            <v>Aug - Oct</v>
          </cell>
          <cell r="G24" t="str">
            <v xml:space="preserve">48"      </v>
          </cell>
          <cell r="H24">
            <v>66000</v>
          </cell>
          <cell r="J24" t="str">
            <v>X</v>
          </cell>
          <cell r="K24" t="str">
            <v>X</v>
          </cell>
          <cell r="L24" t="str">
            <v>X</v>
          </cell>
          <cell r="M24" t="str">
            <v>X</v>
          </cell>
          <cell r="N24" t="str">
            <v>X</v>
          </cell>
          <cell r="O24" t="str">
            <v>no</v>
          </cell>
          <cell r="P24" t="str">
            <v>X</v>
          </cell>
          <cell r="Q24" t="str">
            <v>X</v>
          </cell>
          <cell r="V24" t="str">
            <v>yes</v>
          </cell>
          <cell r="W24" t="str">
            <v>yes</v>
          </cell>
          <cell r="X24" t="str">
            <v/>
          </cell>
          <cell r="Z24" t="str">
            <v>Late</v>
          </cell>
          <cell r="AC24" t="str">
            <v>X</v>
          </cell>
          <cell r="AD24" t="str">
            <v>Very attractive</v>
          </cell>
        </row>
        <row r="25">
          <cell r="B25" t="str">
            <v>Aster, Panicled</v>
          </cell>
          <cell r="C25" t="str">
            <v>Aster lanceolatus</v>
          </cell>
          <cell r="D25" t="str">
            <v>forb</v>
          </cell>
          <cell r="E25" t="str">
            <v>White</v>
          </cell>
          <cell r="F25" t="str">
            <v>Jul-Nov</v>
          </cell>
          <cell r="G25" t="str">
            <v>3’-5’</v>
          </cell>
          <cell r="H25">
            <v>141750</v>
          </cell>
          <cell r="J25" t="str">
            <v>?</v>
          </cell>
          <cell r="K25" t="str">
            <v>?</v>
          </cell>
          <cell r="L25" t="str">
            <v>?</v>
          </cell>
          <cell r="M25" t="str">
            <v>?</v>
          </cell>
          <cell r="N25" t="str">
            <v>?</v>
          </cell>
          <cell r="O25" t="str">
            <v>?</v>
          </cell>
          <cell r="P25" t="str">
            <v>?</v>
          </cell>
          <cell r="Q25" t="str">
            <v>?</v>
          </cell>
          <cell r="V25" t="str">
            <v>no</v>
          </cell>
          <cell r="W25" t="str">
            <v>no</v>
          </cell>
          <cell r="X25" t="str">
            <v/>
          </cell>
          <cell r="Y25" t="str">
            <v>Mid</v>
          </cell>
          <cell r="Z25" t="str">
            <v>Late</v>
          </cell>
          <cell r="AC25" t="str">
            <v>X</v>
          </cell>
          <cell r="AD25" t="str">
            <v>Very attractive</v>
          </cell>
        </row>
        <row r="26">
          <cell r="B26" t="str">
            <v>Aster, Panicled</v>
          </cell>
          <cell r="C26" t="str">
            <v>Aster simplex</v>
          </cell>
          <cell r="D26" t="str">
            <v>forb</v>
          </cell>
          <cell r="E26" t="str">
            <v>White</v>
          </cell>
          <cell r="F26" t="str">
            <v>Sep - Oct</v>
          </cell>
          <cell r="G26" t="str">
            <v xml:space="preserve">60"      </v>
          </cell>
          <cell r="H26">
            <v>156800</v>
          </cell>
          <cell r="J26" t="str">
            <v>X</v>
          </cell>
          <cell r="K26" t="str">
            <v>X</v>
          </cell>
          <cell r="L26" t="str">
            <v>X</v>
          </cell>
          <cell r="M26" t="str">
            <v>X</v>
          </cell>
          <cell r="N26" t="str">
            <v>no</v>
          </cell>
          <cell r="O26" t="str">
            <v>no</v>
          </cell>
          <cell r="P26" t="str">
            <v>X</v>
          </cell>
          <cell r="Q26" t="str">
            <v>no</v>
          </cell>
          <cell r="V26" t="str">
            <v>yes</v>
          </cell>
          <cell r="W26" t="str">
            <v>no</v>
          </cell>
          <cell r="X26" t="str">
            <v/>
          </cell>
          <cell r="Y26" t="str">
            <v/>
          </cell>
          <cell r="Z26" t="str">
            <v>Late</v>
          </cell>
          <cell r="AC26" t="str">
            <v>X</v>
          </cell>
          <cell r="AD26" t="str">
            <v>unknown, likely attractive</v>
          </cell>
        </row>
        <row r="27">
          <cell r="B27" t="str">
            <v>Aster, Shining</v>
          </cell>
          <cell r="C27" t="str">
            <v>Aster firmus</v>
          </cell>
          <cell r="D27" t="str">
            <v>forb</v>
          </cell>
          <cell r="E27" t="str">
            <v>Lavender</v>
          </cell>
          <cell r="F27" t="str">
            <v>Sep - Oct</v>
          </cell>
          <cell r="G27" t="str">
            <v>36"</v>
          </cell>
          <cell r="J27" t="str">
            <v>X</v>
          </cell>
          <cell r="K27" t="str">
            <v>X</v>
          </cell>
          <cell r="L27" t="str">
            <v>X</v>
          </cell>
          <cell r="M27" t="str">
            <v>no</v>
          </cell>
          <cell r="N27" t="str">
            <v>no</v>
          </cell>
          <cell r="O27" t="str">
            <v>no</v>
          </cell>
          <cell r="P27" t="str">
            <v>X</v>
          </cell>
          <cell r="Q27" t="str">
            <v>X</v>
          </cell>
          <cell r="V27" t="str">
            <v>yes</v>
          </cell>
          <cell r="W27" t="str">
            <v>yes</v>
          </cell>
          <cell r="X27" t="str">
            <v/>
          </cell>
          <cell r="Y27" t="str">
            <v/>
          </cell>
          <cell r="Z27" t="str">
            <v>Late</v>
          </cell>
          <cell r="AC27" t="str">
            <v>X</v>
          </cell>
          <cell r="AD27" t="str">
            <v>unknown, likely attractive</v>
          </cell>
        </row>
        <row r="28">
          <cell r="B28" t="str">
            <v>Aster, Short's</v>
          </cell>
          <cell r="C28" t="str">
            <v>Aster shortii</v>
          </cell>
          <cell r="D28" t="str">
            <v>forb</v>
          </cell>
          <cell r="E28" t="str">
            <v>Blue</v>
          </cell>
          <cell r="F28" t="str">
            <v>Aug - Oct</v>
          </cell>
          <cell r="G28" t="str">
            <v xml:space="preserve">36"      </v>
          </cell>
          <cell r="H28">
            <v>60000</v>
          </cell>
          <cell r="J28" t="str">
            <v>?</v>
          </cell>
          <cell r="K28" t="str">
            <v>no</v>
          </cell>
          <cell r="L28" t="str">
            <v>no</v>
          </cell>
          <cell r="M28" t="str">
            <v>X</v>
          </cell>
          <cell r="N28" t="str">
            <v>X</v>
          </cell>
          <cell r="O28" t="str">
            <v>no</v>
          </cell>
          <cell r="P28" t="str">
            <v>?</v>
          </cell>
          <cell r="Q28" t="str">
            <v>?</v>
          </cell>
          <cell r="V28" t="str">
            <v>no</v>
          </cell>
          <cell r="W28" t="str">
            <v>no</v>
          </cell>
          <cell r="X28" t="str">
            <v/>
          </cell>
          <cell r="Z28" t="str">
            <v>Late</v>
          </cell>
          <cell r="AC28" t="str">
            <v>X</v>
          </cell>
          <cell r="AD28" t="str">
            <v>unknown, likely attractive</v>
          </cell>
        </row>
        <row r="29">
          <cell r="B29" t="str">
            <v>Aster, Silky</v>
          </cell>
          <cell r="C29" t="str">
            <v>Aster sericeus</v>
          </cell>
          <cell r="D29" t="str">
            <v>forb</v>
          </cell>
          <cell r="E29" t="str">
            <v>Purple</v>
          </cell>
          <cell r="F29" t="str">
            <v>Aug  - Oct</v>
          </cell>
          <cell r="G29" t="str">
            <v xml:space="preserve">12"      </v>
          </cell>
          <cell r="H29">
            <v>26000</v>
          </cell>
          <cell r="J29" t="str">
            <v>no</v>
          </cell>
          <cell r="K29" t="str">
            <v>no</v>
          </cell>
          <cell r="L29" t="str">
            <v>no</v>
          </cell>
          <cell r="M29" t="str">
            <v>no</v>
          </cell>
          <cell r="N29" t="str">
            <v>X</v>
          </cell>
          <cell r="O29" t="str">
            <v>X</v>
          </cell>
          <cell r="P29" t="str">
            <v>no</v>
          </cell>
          <cell r="Q29" t="str">
            <v>no</v>
          </cell>
          <cell r="V29" t="str">
            <v>yes</v>
          </cell>
          <cell r="W29" t="str">
            <v>no</v>
          </cell>
          <cell r="X29" t="str">
            <v/>
          </cell>
          <cell r="Z29" t="str">
            <v>Late</v>
          </cell>
          <cell r="AC29" t="str">
            <v>X</v>
          </cell>
          <cell r="AD29" t="str">
            <v>unknown, likely attractive</v>
          </cell>
        </row>
        <row r="30">
          <cell r="B30" t="str">
            <v>Aster, Sky Blue</v>
          </cell>
          <cell r="C30" t="str">
            <v>Aster azureus</v>
          </cell>
          <cell r="D30" t="str">
            <v>forb</v>
          </cell>
          <cell r="E30" t="str">
            <v>Blue</v>
          </cell>
          <cell r="F30" t="str">
            <v>Aug - Oct</v>
          </cell>
          <cell r="G30" t="str">
            <v xml:space="preserve">36"      </v>
          </cell>
          <cell r="H30">
            <v>80000</v>
          </cell>
          <cell r="J30" t="str">
            <v>no</v>
          </cell>
          <cell r="K30" t="str">
            <v>no</v>
          </cell>
          <cell r="L30" t="str">
            <v>no</v>
          </cell>
          <cell r="M30" t="str">
            <v>X</v>
          </cell>
          <cell r="N30" t="str">
            <v>X</v>
          </cell>
          <cell r="O30" t="str">
            <v>X</v>
          </cell>
          <cell r="P30" t="str">
            <v>no</v>
          </cell>
          <cell r="Q30" t="str">
            <v>no</v>
          </cell>
          <cell r="V30" t="str">
            <v>yes</v>
          </cell>
          <cell r="W30" t="str">
            <v>no</v>
          </cell>
          <cell r="X30" t="str">
            <v/>
          </cell>
          <cell r="Z30" t="str">
            <v>Late</v>
          </cell>
          <cell r="AC30" t="str">
            <v>X</v>
          </cell>
          <cell r="AD30" t="str">
            <v>unknown, likely attractive</v>
          </cell>
        </row>
        <row r="31">
          <cell r="B31" t="str">
            <v>Aster, Sky-Blue</v>
          </cell>
          <cell r="C31" t="str">
            <v>Aster oolentangiensis</v>
          </cell>
          <cell r="D31" t="str">
            <v>forb</v>
          </cell>
          <cell r="E31" t="str">
            <v>Blue</v>
          </cell>
          <cell r="F31" t="str">
            <v>Jul - Nov</v>
          </cell>
          <cell r="G31" t="str">
            <v>1’-4’</v>
          </cell>
          <cell r="H31">
            <v>82000</v>
          </cell>
          <cell r="J31" t="str">
            <v>?</v>
          </cell>
          <cell r="K31" t="str">
            <v>?</v>
          </cell>
          <cell r="L31" t="str">
            <v>?</v>
          </cell>
          <cell r="M31" t="str">
            <v>?</v>
          </cell>
          <cell r="N31" t="str">
            <v>?</v>
          </cell>
          <cell r="O31" t="str">
            <v>?</v>
          </cell>
          <cell r="P31" t="str">
            <v>?</v>
          </cell>
          <cell r="Q31" t="str">
            <v>?</v>
          </cell>
          <cell r="V31" t="str">
            <v>no</v>
          </cell>
          <cell r="W31" t="str">
            <v>no</v>
          </cell>
          <cell r="X31" t="str">
            <v/>
          </cell>
          <cell r="Y31" t="str">
            <v>Mid</v>
          </cell>
          <cell r="Z31" t="str">
            <v>Late</v>
          </cell>
          <cell r="AC31" t="str">
            <v>X</v>
          </cell>
          <cell r="AD31" t="str">
            <v>Very attractive</v>
          </cell>
        </row>
        <row r="32">
          <cell r="B32" t="str">
            <v>Aster, Smooth Blue</v>
          </cell>
          <cell r="C32" t="str">
            <v>Aster laevis</v>
          </cell>
          <cell r="D32" t="str">
            <v>forb</v>
          </cell>
          <cell r="E32" t="str">
            <v>Blue</v>
          </cell>
          <cell r="F32" t="str">
            <v>Aug - Oct</v>
          </cell>
          <cell r="G32" t="str">
            <v xml:space="preserve">48"      </v>
          </cell>
          <cell r="H32">
            <v>55000</v>
          </cell>
          <cell r="J32" t="str">
            <v>no</v>
          </cell>
          <cell r="K32" t="str">
            <v>no</v>
          </cell>
          <cell r="L32" t="str">
            <v>X</v>
          </cell>
          <cell r="M32" t="str">
            <v>X</v>
          </cell>
          <cell r="N32" t="str">
            <v>X</v>
          </cell>
          <cell r="O32" t="str">
            <v>no</v>
          </cell>
          <cell r="P32" t="str">
            <v>no</v>
          </cell>
          <cell r="Q32" t="str">
            <v>no</v>
          </cell>
          <cell r="V32" t="str">
            <v>yes</v>
          </cell>
          <cell r="W32" t="str">
            <v>yes</v>
          </cell>
          <cell r="X32" t="str">
            <v/>
          </cell>
          <cell r="Z32" t="str">
            <v>Late</v>
          </cell>
          <cell r="AC32" t="str">
            <v>X</v>
          </cell>
          <cell r="AD32" t="str">
            <v>Very attractive</v>
          </cell>
        </row>
        <row r="33">
          <cell r="B33" t="str">
            <v>Aster, Swamp</v>
          </cell>
          <cell r="C33" t="str">
            <v>Aster puniceus</v>
          </cell>
          <cell r="D33" t="str">
            <v>forb</v>
          </cell>
          <cell r="E33" t="str">
            <v>Light Blue</v>
          </cell>
          <cell r="F33" t="str">
            <v>Aug - Oct</v>
          </cell>
          <cell r="G33" t="str">
            <v xml:space="preserve">60"      </v>
          </cell>
          <cell r="H33">
            <v>80000</v>
          </cell>
          <cell r="J33" t="str">
            <v>X</v>
          </cell>
          <cell r="K33" t="str">
            <v>X</v>
          </cell>
          <cell r="L33" t="str">
            <v>X</v>
          </cell>
          <cell r="M33" t="str">
            <v>no</v>
          </cell>
          <cell r="N33" t="str">
            <v>no</v>
          </cell>
          <cell r="O33" t="str">
            <v>no</v>
          </cell>
          <cell r="P33" t="str">
            <v>X</v>
          </cell>
          <cell r="Q33" t="str">
            <v>no</v>
          </cell>
          <cell r="V33" t="str">
            <v>yes</v>
          </cell>
          <cell r="W33" t="str">
            <v>yes</v>
          </cell>
          <cell r="X33" t="str">
            <v/>
          </cell>
          <cell r="Z33" t="str">
            <v>Late</v>
          </cell>
          <cell r="AC33" t="str">
            <v>X</v>
          </cell>
          <cell r="AD33" t="str">
            <v>Very attractive</v>
          </cell>
        </row>
        <row r="34">
          <cell r="B34" t="str">
            <v>Aster, Willow</v>
          </cell>
          <cell r="C34" t="str">
            <v>Aster praealtus</v>
          </cell>
          <cell r="D34" t="str">
            <v>forb</v>
          </cell>
          <cell r="E34" t="str">
            <v>Blue</v>
          </cell>
          <cell r="F34" t="str">
            <v>Sep - Oct</v>
          </cell>
          <cell r="G34" t="str">
            <v xml:space="preserve">36"      </v>
          </cell>
          <cell r="H34">
            <v>130000</v>
          </cell>
          <cell r="J34" t="str">
            <v>X</v>
          </cell>
          <cell r="K34" t="str">
            <v>X</v>
          </cell>
          <cell r="L34" t="str">
            <v>X</v>
          </cell>
          <cell r="M34" t="str">
            <v>X</v>
          </cell>
          <cell r="N34" t="str">
            <v>no</v>
          </cell>
          <cell r="O34" t="str">
            <v>no</v>
          </cell>
          <cell r="P34" t="str">
            <v>yes</v>
          </cell>
          <cell r="Q34" t="str">
            <v>no</v>
          </cell>
          <cell r="V34" t="str">
            <v>no</v>
          </cell>
          <cell r="W34" t="str">
            <v>no</v>
          </cell>
          <cell r="X34" t="str">
            <v/>
          </cell>
          <cell r="Y34" t="str">
            <v/>
          </cell>
          <cell r="Z34" t="str">
            <v>Late</v>
          </cell>
          <cell r="AC34" t="str">
            <v>X</v>
          </cell>
          <cell r="AD34" t="str">
            <v>unknown, likely attractive</v>
          </cell>
        </row>
        <row r="35">
          <cell r="B35" t="str">
            <v>Beardtongue, Calico</v>
          </cell>
          <cell r="C35" t="str">
            <v>Penstemon calycosus</v>
          </cell>
          <cell r="D35" t="str">
            <v>forb</v>
          </cell>
          <cell r="E35" t="str">
            <v>White</v>
          </cell>
          <cell r="F35" t="str">
            <v>May - Jul</v>
          </cell>
          <cell r="G35" t="str">
            <v xml:space="preserve">48"      </v>
          </cell>
          <cell r="H35">
            <v>90000</v>
          </cell>
          <cell r="J35" t="str">
            <v>?</v>
          </cell>
          <cell r="K35" t="str">
            <v>no</v>
          </cell>
          <cell r="L35" t="str">
            <v>X</v>
          </cell>
          <cell r="M35" t="str">
            <v>X</v>
          </cell>
          <cell r="N35" t="str">
            <v>no</v>
          </cell>
          <cell r="O35" t="str">
            <v>no</v>
          </cell>
          <cell r="P35" t="str">
            <v>?</v>
          </cell>
          <cell r="Q35" t="str">
            <v>?</v>
          </cell>
          <cell r="V35" t="str">
            <v>no</v>
          </cell>
          <cell r="W35" t="str">
            <v>no</v>
          </cell>
          <cell r="X35" t="str">
            <v>Early</v>
          </cell>
          <cell r="Y35" t="str">
            <v>Mid</v>
          </cell>
          <cell r="Z35" t="str">
            <v/>
          </cell>
          <cell r="AC35" t="str">
            <v>X</v>
          </cell>
          <cell r="AD35" t="str">
            <v>unknown, likely attractive</v>
          </cell>
        </row>
        <row r="36">
          <cell r="B36" t="str">
            <v>Beardtongue, Foxglove</v>
          </cell>
          <cell r="C36" t="str">
            <v>Penstemon digitalis</v>
          </cell>
          <cell r="D36" t="str">
            <v>forb</v>
          </cell>
          <cell r="E36" t="str">
            <v>White</v>
          </cell>
          <cell r="F36" t="str">
            <v>May - Jul</v>
          </cell>
          <cell r="G36" t="str">
            <v xml:space="preserve">48"      </v>
          </cell>
          <cell r="H36">
            <v>130000</v>
          </cell>
          <cell r="J36" t="str">
            <v>X</v>
          </cell>
          <cell r="K36" t="str">
            <v>X</v>
          </cell>
          <cell r="L36" t="str">
            <v>X</v>
          </cell>
          <cell r="M36" t="str">
            <v>X</v>
          </cell>
          <cell r="N36" t="str">
            <v>no</v>
          </cell>
          <cell r="O36" t="str">
            <v>no</v>
          </cell>
          <cell r="P36" t="str">
            <v>X</v>
          </cell>
          <cell r="Q36" t="str">
            <v>X</v>
          </cell>
          <cell r="V36" t="str">
            <v>yes</v>
          </cell>
          <cell r="W36" t="str">
            <v>yes</v>
          </cell>
          <cell r="X36" t="str">
            <v>Early</v>
          </cell>
          <cell r="Y36" t="str">
            <v>Mid</v>
          </cell>
          <cell r="Z36" t="str">
            <v/>
          </cell>
          <cell r="AC36" t="str">
            <v>X</v>
          </cell>
          <cell r="AD36" t="str">
            <v>Very attractive</v>
          </cell>
        </row>
        <row r="37">
          <cell r="B37" t="str">
            <v>Beardtongue, Hairy</v>
          </cell>
          <cell r="C37" t="str">
            <v>Penstemon hirsutus</v>
          </cell>
          <cell r="D37" t="str">
            <v>forb</v>
          </cell>
          <cell r="E37" t="str">
            <v>Lavender</v>
          </cell>
          <cell r="F37" t="str">
            <v>May - Jul</v>
          </cell>
          <cell r="G37" t="str">
            <v>1’-2’</v>
          </cell>
          <cell r="H37">
            <v>125000</v>
          </cell>
          <cell r="J37" t="str">
            <v>?</v>
          </cell>
          <cell r="K37" t="str">
            <v>?</v>
          </cell>
          <cell r="L37" t="str">
            <v>?</v>
          </cell>
          <cell r="M37" t="str">
            <v>?</v>
          </cell>
          <cell r="N37" t="str">
            <v>?</v>
          </cell>
          <cell r="O37" t="str">
            <v>?</v>
          </cell>
          <cell r="P37" t="str">
            <v>?</v>
          </cell>
          <cell r="Q37" t="str">
            <v>?</v>
          </cell>
          <cell r="V37" t="str">
            <v>no</v>
          </cell>
          <cell r="W37" t="str">
            <v>no</v>
          </cell>
          <cell r="X37" t="str">
            <v>Early</v>
          </cell>
          <cell r="Y37" t="str">
            <v>Mid</v>
          </cell>
          <cell r="Z37" t="str">
            <v/>
          </cell>
          <cell r="AC37" t="str">
            <v>X</v>
          </cell>
          <cell r="AD37" t="str">
            <v>unknown, likely attractive</v>
          </cell>
        </row>
        <row r="38">
          <cell r="B38" t="str">
            <v>Beardtongue, Smooth</v>
          </cell>
          <cell r="C38" t="str">
            <v>Penstemon laevigatus</v>
          </cell>
          <cell r="D38" t="str">
            <v>forb</v>
          </cell>
          <cell r="E38" t="str">
            <v>White</v>
          </cell>
          <cell r="F38" t="str">
            <v>May - Jun</v>
          </cell>
          <cell r="G38" t="str">
            <v>2’-4’</v>
          </cell>
          <cell r="H38">
            <v>90000</v>
          </cell>
          <cell r="J38" t="str">
            <v>?</v>
          </cell>
          <cell r="K38" t="str">
            <v>?</v>
          </cell>
          <cell r="L38" t="str">
            <v>?</v>
          </cell>
          <cell r="M38" t="str">
            <v>?</v>
          </cell>
          <cell r="N38" t="str">
            <v>?</v>
          </cell>
          <cell r="O38" t="str">
            <v>?</v>
          </cell>
          <cell r="P38" t="str">
            <v>?</v>
          </cell>
          <cell r="Q38" t="str">
            <v>?</v>
          </cell>
          <cell r="V38" t="str">
            <v>no</v>
          </cell>
          <cell r="W38" t="str">
            <v>no</v>
          </cell>
          <cell r="X38" t="str">
            <v>Early</v>
          </cell>
          <cell r="Y38" t="str">
            <v>Mid</v>
          </cell>
          <cell r="Z38" t="str">
            <v/>
          </cell>
          <cell r="AC38" t="str">
            <v>X</v>
          </cell>
          <cell r="AD38" t="str">
            <v>unknown, likely attractive</v>
          </cell>
        </row>
        <row r="39">
          <cell r="B39" t="str">
            <v>Bee Balm, Spotted</v>
          </cell>
          <cell r="C39" t="str">
            <v>Monarda punctata</v>
          </cell>
          <cell r="D39" t="str">
            <v>forb</v>
          </cell>
          <cell r="E39" t="str">
            <v>Lavender</v>
          </cell>
          <cell r="F39" t="str">
            <v>Jul - Sep</v>
          </cell>
          <cell r="G39" t="str">
            <v xml:space="preserve">24"      </v>
          </cell>
          <cell r="H39">
            <v>90000</v>
          </cell>
          <cell r="J39" t="str">
            <v>no</v>
          </cell>
          <cell r="K39" t="str">
            <v>no</v>
          </cell>
          <cell r="L39" t="str">
            <v>no</v>
          </cell>
          <cell r="M39" t="str">
            <v>X</v>
          </cell>
          <cell r="N39" t="str">
            <v>X</v>
          </cell>
          <cell r="O39" t="str">
            <v>X</v>
          </cell>
          <cell r="P39" t="str">
            <v>no</v>
          </cell>
          <cell r="Q39" t="str">
            <v>no</v>
          </cell>
          <cell r="V39" t="str">
            <v>yes</v>
          </cell>
          <cell r="W39" t="str">
            <v>no</v>
          </cell>
          <cell r="X39" t="str">
            <v/>
          </cell>
          <cell r="Y39" t="str">
            <v>Mid</v>
          </cell>
          <cell r="Z39" t="str">
            <v>Late</v>
          </cell>
          <cell r="AC39" t="str">
            <v>X</v>
          </cell>
          <cell r="AD39" t="str">
            <v>Very attractive</v>
          </cell>
        </row>
        <row r="40">
          <cell r="B40" t="str">
            <v>Beggar's Ticks, Common</v>
          </cell>
          <cell r="C40" t="str">
            <v>Bidens frondosa</v>
          </cell>
          <cell r="D40" t="str">
            <v>forb</v>
          </cell>
          <cell r="E40" t="str">
            <v>Yellow</v>
          </cell>
          <cell r="F40" t="str">
            <v>Jul - Oct</v>
          </cell>
          <cell r="G40" t="str">
            <v xml:space="preserve">36"      </v>
          </cell>
          <cell r="H40">
            <v>5000</v>
          </cell>
          <cell r="J40" t="str">
            <v>X</v>
          </cell>
          <cell r="K40" t="str">
            <v>X</v>
          </cell>
          <cell r="L40" t="str">
            <v>X</v>
          </cell>
          <cell r="M40" t="str">
            <v>no</v>
          </cell>
          <cell r="N40" t="str">
            <v>no</v>
          </cell>
          <cell r="O40" t="str">
            <v>no</v>
          </cell>
          <cell r="P40" t="str">
            <v>no</v>
          </cell>
          <cell r="Q40" t="str">
            <v>no</v>
          </cell>
          <cell r="V40" t="str">
            <v>yes</v>
          </cell>
          <cell r="W40" t="str">
            <v>no</v>
          </cell>
          <cell r="X40" t="str">
            <v/>
          </cell>
          <cell r="Y40" t="str">
            <v>Mid</v>
          </cell>
          <cell r="Z40" t="str">
            <v>Late</v>
          </cell>
          <cell r="AC40" t="str">
            <v>X</v>
          </cell>
          <cell r="AD40" t="str">
            <v>Low to moderately attractive</v>
          </cell>
        </row>
        <row r="41">
          <cell r="B41" t="str">
            <v>Bellflower, Tall</v>
          </cell>
          <cell r="C41" t="str">
            <v>Campanula americana</v>
          </cell>
          <cell r="D41" t="str">
            <v>forb</v>
          </cell>
          <cell r="E41" t="str">
            <v>Blue</v>
          </cell>
          <cell r="F41" t="str">
            <v>Jun - Nov</v>
          </cell>
          <cell r="G41" t="str">
            <v xml:space="preserve">60"      </v>
          </cell>
          <cell r="H41">
            <v>170000</v>
          </cell>
          <cell r="J41" t="str">
            <v>?</v>
          </cell>
          <cell r="K41" t="str">
            <v>no</v>
          </cell>
          <cell r="L41" t="str">
            <v>X</v>
          </cell>
          <cell r="M41" t="str">
            <v>X</v>
          </cell>
          <cell r="N41" t="str">
            <v>X</v>
          </cell>
          <cell r="O41" t="str">
            <v>no</v>
          </cell>
          <cell r="P41" t="str">
            <v>?</v>
          </cell>
          <cell r="Q41" t="str">
            <v>?</v>
          </cell>
          <cell r="V41" t="str">
            <v>yes</v>
          </cell>
          <cell r="W41" t="str">
            <v>no</v>
          </cell>
          <cell r="X41" t="str">
            <v>Early</v>
          </cell>
          <cell r="Y41" t="str">
            <v>Mid</v>
          </cell>
          <cell r="Z41" t="str">
            <v>Late</v>
          </cell>
          <cell r="AC41" t="str">
            <v>X</v>
          </cell>
          <cell r="AD41" t="str">
            <v>Moderate to very attractive</v>
          </cell>
        </row>
        <row r="42">
          <cell r="B42" t="str">
            <v xml:space="preserve">Bergamot, Wild </v>
          </cell>
          <cell r="C42" t="str">
            <v>Monarda fistulosa</v>
          </cell>
          <cell r="D42" t="str">
            <v>forb</v>
          </cell>
          <cell r="E42" t="str">
            <v>Lavender</v>
          </cell>
          <cell r="F42" t="str">
            <v>Jul - Sep</v>
          </cell>
          <cell r="G42" t="str">
            <v xml:space="preserve">48"      </v>
          </cell>
          <cell r="H42">
            <v>70000</v>
          </cell>
          <cell r="J42" t="str">
            <v>no</v>
          </cell>
          <cell r="K42" t="str">
            <v>no</v>
          </cell>
          <cell r="L42" t="str">
            <v>X</v>
          </cell>
          <cell r="M42" t="str">
            <v>X</v>
          </cell>
          <cell r="N42" t="str">
            <v>X</v>
          </cell>
          <cell r="O42" t="str">
            <v>no</v>
          </cell>
          <cell r="P42" t="str">
            <v>no</v>
          </cell>
          <cell r="Q42" t="str">
            <v>no</v>
          </cell>
          <cell r="V42" t="str">
            <v>yes</v>
          </cell>
          <cell r="W42" t="str">
            <v>yes</v>
          </cell>
          <cell r="X42" t="str">
            <v/>
          </cell>
          <cell r="Y42" t="str">
            <v>Mid</v>
          </cell>
          <cell r="Z42" t="str">
            <v>Late</v>
          </cell>
          <cell r="AC42" t="str">
            <v>X</v>
          </cell>
          <cell r="AD42" t="str">
            <v>Very attractive</v>
          </cell>
        </row>
        <row r="43">
          <cell r="B43" t="str">
            <v>Betony, Marsh</v>
          </cell>
          <cell r="C43" t="str">
            <v>Pedicularis lanceolata</v>
          </cell>
          <cell r="D43" t="str">
            <v>forb</v>
          </cell>
          <cell r="E43" t="str">
            <v>Yellow</v>
          </cell>
          <cell r="F43" t="str">
            <v>Aug - Oct</v>
          </cell>
          <cell r="G43" t="str">
            <v xml:space="preserve">36"      </v>
          </cell>
          <cell r="H43">
            <v>44000</v>
          </cell>
          <cell r="J43" t="str">
            <v>?</v>
          </cell>
          <cell r="K43" t="str">
            <v>X</v>
          </cell>
          <cell r="L43" t="str">
            <v>X</v>
          </cell>
          <cell r="M43" t="str">
            <v>no</v>
          </cell>
          <cell r="N43" t="str">
            <v>no</v>
          </cell>
          <cell r="O43" t="str">
            <v>no</v>
          </cell>
          <cell r="P43" t="str">
            <v>?</v>
          </cell>
          <cell r="Q43" t="str">
            <v>?</v>
          </cell>
          <cell r="V43" t="str">
            <v>no</v>
          </cell>
          <cell r="W43" t="str">
            <v>no</v>
          </cell>
          <cell r="X43" t="str">
            <v/>
          </cell>
          <cell r="Z43" t="str">
            <v>Late</v>
          </cell>
          <cell r="AD43" t="str">
            <v>unknown</v>
          </cell>
        </row>
        <row r="44">
          <cell r="B44" t="str">
            <v>Black-eyed Susan</v>
          </cell>
          <cell r="C44" t="str">
            <v>Rudbeckia hirta</v>
          </cell>
          <cell r="D44" t="str">
            <v>forb</v>
          </cell>
          <cell r="E44" t="str">
            <v>Yellow</v>
          </cell>
          <cell r="F44" t="str">
            <v>May - Oct</v>
          </cell>
          <cell r="G44" t="str">
            <v xml:space="preserve">24"      </v>
          </cell>
          <cell r="H44">
            <v>92000</v>
          </cell>
          <cell r="J44" t="str">
            <v>no</v>
          </cell>
          <cell r="K44" t="str">
            <v>no</v>
          </cell>
          <cell r="L44" t="str">
            <v>no</v>
          </cell>
          <cell r="M44" t="str">
            <v>X</v>
          </cell>
          <cell r="N44" t="str">
            <v>X</v>
          </cell>
          <cell r="O44" t="str">
            <v>X</v>
          </cell>
          <cell r="P44" t="str">
            <v>no</v>
          </cell>
          <cell r="Q44" t="str">
            <v>no</v>
          </cell>
          <cell r="V44" t="str">
            <v>yes</v>
          </cell>
          <cell r="W44" t="str">
            <v>yes</v>
          </cell>
          <cell r="X44" t="str">
            <v>Early</v>
          </cell>
          <cell r="Y44" t="str">
            <v>Mid</v>
          </cell>
          <cell r="Z44" t="str">
            <v>Late</v>
          </cell>
          <cell r="AC44" t="str">
            <v>X</v>
          </cell>
          <cell r="AD44" t="str">
            <v>Moderately attractive</v>
          </cell>
        </row>
        <row r="45">
          <cell r="B45" t="str">
            <v>Black-Eyed Susan, Showy</v>
          </cell>
          <cell r="C45" t="str">
            <v>Rudbeckia fulgida speciosa</v>
          </cell>
          <cell r="D45" t="str">
            <v>forb</v>
          </cell>
          <cell r="E45" t="str">
            <v>Yellow</v>
          </cell>
          <cell r="F45" t="str">
            <v>Aug - Sep</v>
          </cell>
          <cell r="G45" t="str">
            <v>24"</v>
          </cell>
          <cell r="J45" t="str">
            <v>X</v>
          </cell>
          <cell r="K45" t="str">
            <v>X</v>
          </cell>
          <cell r="L45" t="str">
            <v>X</v>
          </cell>
          <cell r="M45" t="str">
            <v>no</v>
          </cell>
          <cell r="N45" t="str">
            <v>no</v>
          </cell>
          <cell r="O45" t="str">
            <v>no</v>
          </cell>
          <cell r="P45" t="str">
            <v>X</v>
          </cell>
          <cell r="Q45" t="str">
            <v>X</v>
          </cell>
          <cell r="V45" t="str">
            <v>yes</v>
          </cell>
          <cell r="W45" t="str">
            <v>yes</v>
          </cell>
          <cell r="X45" t="str">
            <v/>
          </cell>
          <cell r="Z45" t="str">
            <v>Late</v>
          </cell>
          <cell r="AC45" t="str">
            <v>X</v>
          </cell>
          <cell r="AD45" t="str">
            <v>unknown</v>
          </cell>
        </row>
        <row r="46">
          <cell r="B46" t="str">
            <v>Black-eyed Susan, Sweet</v>
          </cell>
          <cell r="C46" t="str">
            <v>Rudbeckia subtomentosa</v>
          </cell>
          <cell r="D46" t="str">
            <v>forb</v>
          </cell>
          <cell r="E46" t="str">
            <v>Yellow</v>
          </cell>
          <cell r="F46" t="str">
            <v>Aug - Sep</v>
          </cell>
          <cell r="G46" t="str">
            <v xml:space="preserve">60"      </v>
          </cell>
          <cell r="H46">
            <v>43000</v>
          </cell>
          <cell r="J46" t="str">
            <v>X</v>
          </cell>
          <cell r="K46" t="str">
            <v>X</v>
          </cell>
          <cell r="L46" t="str">
            <v>X</v>
          </cell>
          <cell r="M46" t="str">
            <v>X</v>
          </cell>
          <cell r="N46" t="str">
            <v>no</v>
          </cell>
          <cell r="O46" t="str">
            <v>no</v>
          </cell>
          <cell r="P46" t="str">
            <v>X</v>
          </cell>
          <cell r="Q46" t="str">
            <v>X</v>
          </cell>
          <cell r="V46" t="str">
            <v>yes</v>
          </cell>
          <cell r="W46" t="str">
            <v>yes</v>
          </cell>
          <cell r="X46" t="str">
            <v/>
          </cell>
          <cell r="Z46" t="str">
            <v>Late</v>
          </cell>
          <cell r="AC46" t="str">
            <v>X</v>
          </cell>
          <cell r="AD46" t="str">
            <v>Moderately attractive</v>
          </cell>
        </row>
        <row r="47">
          <cell r="B47" t="str">
            <v>Blazing Star, Button</v>
          </cell>
          <cell r="C47" t="str">
            <v>Liatris aspera</v>
          </cell>
          <cell r="D47" t="str">
            <v>forb</v>
          </cell>
          <cell r="E47" t="str">
            <v>Purple</v>
          </cell>
          <cell r="F47" t="str">
            <v>Jul - Oct</v>
          </cell>
          <cell r="G47" t="str">
            <v xml:space="preserve">36"      </v>
          </cell>
          <cell r="H47">
            <v>16000</v>
          </cell>
          <cell r="J47" t="str">
            <v>no</v>
          </cell>
          <cell r="K47" t="str">
            <v>no</v>
          </cell>
          <cell r="L47" t="str">
            <v>no</v>
          </cell>
          <cell r="M47" t="str">
            <v>X</v>
          </cell>
          <cell r="N47" t="str">
            <v>X</v>
          </cell>
          <cell r="O47" t="str">
            <v>X</v>
          </cell>
          <cell r="P47" t="str">
            <v>no</v>
          </cell>
          <cell r="Q47" t="str">
            <v>no</v>
          </cell>
          <cell r="V47" t="str">
            <v>yes</v>
          </cell>
          <cell r="W47" t="str">
            <v>yes</v>
          </cell>
          <cell r="X47" t="str">
            <v/>
          </cell>
          <cell r="Y47" t="str">
            <v>Mid</v>
          </cell>
          <cell r="Z47" t="str">
            <v>Late</v>
          </cell>
          <cell r="AC47" t="str">
            <v>X</v>
          </cell>
          <cell r="AD47" t="str">
            <v>Very attractive</v>
          </cell>
        </row>
        <row r="48">
          <cell r="B48" t="str">
            <v>Blazing Star, Dwarf</v>
          </cell>
          <cell r="C48" t="str">
            <v>Liatris cylindracea</v>
          </cell>
          <cell r="D48" t="str">
            <v>forb</v>
          </cell>
          <cell r="E48" t="str">
            <v>Purple</v>
          </cell>
          <cell r="F48" t="str">
            <v>Jul - Oct</v>
          </cell>
          <cell r="G48" t="str">
            <v xml:space="preserve">12"      </v>
          </cell>
          <cell r="H48">
            <v>14000</v>
          </cell>
          <cell r="J48" t="str">
            <v>no</v>
          </cell>
          <cell r="K48" t="str">
            <v>no</v>
          </cell>
          <cell r="L48" t="str">
            <v>no</v>
          </cell>
          <cell r="M48" t="str">
            <v>X</v>
          </cell>
          <cell r="N48" t="str">
            <v>X</v>
          </cell>
          <cell r="O48" t="str">
            <v>X</v>
          </cell>
          <cell r="P48" t="str">
            <v>no</v>
          </cell>
          <cell r="Q48" t="str">
            <v>no</v>
          </cell>
          <cell r="V48" t="str">
            <v>yes</v>
          </cell>
          <cell r="W48" t="str">
            <v>no</v>
          </cell>
          <cell r="X48" t="str">
            <v/>
          </cell>
          <cell r="Y48" t="str">
            <v>Mid</v>
          </cell>
          <cell r="Z48" t="str">
            <v>Late</v>
          </cell>
          <cell r="AC48" t="str">
            <v>X</v>
          </cell>
          <cell r="AD48" t="str">
            <v>Very attractive</v>
          </cell>
        </row>
        <row r="49">
          <cell r="B49" t="str">
            <v>Blazing Star, Marsh</v>
          </cell>
          <cell r="C49" t="str">
            <v>Liatris spicata</v>
          </cell>
          <cell r="D49" t="str">
            <v>forb</v>
          </cell>
          <cell r="E49" t="str">
            <v>Purple</v>
          </cell>
          <cell r="F49" t="str">
            <v>Jul - Sep</v>
          </cell>
          <cell r="G49" t="str">
            <v xml:space="preserve">60"      </v>
          </cell>
          <cell r="H49">
            <v>11000</v>
          </cell>
          <cell r="J49" t="str">
            <v>X</v>
          </cell>
          <cell r="K49" t="str">
            <v>X</v>
          </cell>
          <cell r="L49" t="str">
            <v>X</v>
          </cell>
          <cell r="M49" t="str">
            <v>X</v>
          </cell>
          <cell r="N49" t="str">
            <v>no</v>
          </cell>
          <cell r="O49" t="str">
            <v>no</v>
          </cell>
          <cell r="P49" t="str">
            <v>X</v>
          </cell>
          <cell r="Q49" t="str">
            <v>X</v>
          </cell>
          <cell r="V49" t="str">
            <v>yes</v>
          </cell>
          <cell r="W49" t="str">
            <v>yes</v>
          </cell>
          <cell r="X49" t="str">
            <v/>
          </cell>
          <cell r="Y49" t="str">
            <v>Mid</v>
          </cell>
          <cell r="Z49" t="str">
            <v>Late</v>
          </cell>
          <cell r="AC49" t="str">
            <v>X</v>
          </cell>
          <cell r="AD49" t="str">
            <v>Very attractive</v>
          </cell>
        </row>
        <row r="50">
          <cell r="B50" t="str">
            <v>Blazing Star, Prairie</v>
          </cell>
          <cell r="C50" t="str">
            <v>Liatris pycnostachya</v>
          </cell>
          <cell r="D50" t="str">
            <v>forb</v>
          </cell>
          <cell r="E50" t="str">
            <v>Purple</v>
          </cell>
          <cell r="F50" t="str">
            <v>Jul - Sep</v>
          </cell>
          <cell r="G50" t="str">
            <v xml:space="preserve">48"      </v>
          </cell>
          <cell r="H50">
            <v>11000</v>
          </cell>
          <cell r="J50" t="str">
            <v>no</v>
          </cell>
          <cell r="K50" t="str">
            <v>X</v>
          </cell>
          <cell r="L50" t="str">
            <v>X</v>
          </cell>
          <cell r="M50" t="str">
            <v>X</v>
          </cell>
          <cell r="N50" t="str">
            <v>no</v>
          </cell>
          <cell r="O50" t="str">
            <v>no</v>
          </cell>
          <cell r="P50" t="str">
            <v>no</v>
          </cell>
          <cell r="Q50" t="str">
            <v>no</v>
          </cell>
          <cell r="V50" t="str">
            <v>yes</v>
          </cell>
          <cell r="W50" t="str">
            <v>no</v>
          </cell>
          <cell r="X50" t="str">
            <v/>
          </cell>
          <cell r="Y50" t="str">
            <v>Mid</v>
          </cell>
          <cell r="Z50" t="str">
            <v>Late</v>
          </cell>
          <cell r="AC50" t="str">
            <v>X</v>
          </cell>
          <cell r="AD50" t="str">
            <v>Very attractive</v>
          </cell>
        </row>
        <row r="51">
          <cell r="B51" t="str">
            <v>Blazing Star, Savanna</v>
          </cell>
          <cell r="C51" t="str">
            <v>Liatris scariosa nieuwlandii</v>
          </cell>
          <cell r="D51" t="str">
            <v>forb</v>
          </cell>
          <cell r="E51" t="str">
            <v>Purple</v>
          </cell>
          <cell r="F51" t="str">
            <v>Aug - Sep</v>
          </cell>
          <cell r="G51" t="str">
            <v>48"</v>
          </cell>
          <cell r="H51">
            <v>13000</v>
          </cell>
          <cell r="J51" t="str">
            <v>no</v>
          </cell>
          <cell r="K51" t="str">
            <v>no</v>
          </cell>
          <cell r="L51" t="str">
            <v>X</v>
          </cell>
          <cell r="M51" t="str">
            <v>X</v>
          </cell>
          <cell r="N51" t="str">
            <v>X</v>
          </cell>
          <cell r="O51" t="str">
            <v>no</v>
          </cell>
          <cell r="P51" t="str">
            <v>no</v>
          </cell>
          <cell r="Q51" t="str">
            <v>no</v>
          </cell>
          <cell r="V51" t="str">
            <v>yes</v>
          </cell>
          <cell r="W51" t="str">
            <v>no</v>
          </cell>
          <cell r="X51" t="str">
            <v/>
          </cell>
          <cell r="Z51" t="str">
            <v>Late</v>
          </cell>
          <cell r="AC51" t="str">
            <v>X</v>
          </cell>
          <cell r="AD51" t="str">
            <v>Very attractive</v>
          </cell>
        </row>
        <row r="52">
          <cell r="B52" t="str">
            <v>Blue Flag</v>
          </cell>
          <cell r="C52" t="str">
            <v>Iris virginica</v>
          </cell>
          <cell r="D52" t="str">
            <v>forb</v>
          </cell>
          <cell r="E52" t="str">
            <v>Purple</v>
          </cell>
          <cell r="F52" t="str">
            <v>May - Jul</v>
          </cell>
          <cell r="G52" t="str">
            <v>2’-3’</v>
          </cell>
          <cell r="H52">
            <v>1400</v>
          </cell>
          <cell r="J52" t="str">
            <v>?</v>
          </cell>
          <cell r="K52" t="str">
            <v>?</v>
          </cell>
          <cell r="L52" t="str">
            <v>X</v>
          </cell>
          <cell r="M52" t="str">
            <v>X</v>
          </cell>
          <cell r="N52" t="str">
            <v>no</v>
          </cell>
          <cell r="O52" t="str">
            <v>no</v>
          </cell>
          <cell r="P52" t="str">
            <v>no</v>
          </cell>
          <cell r="Q52" t="str">
            <v>no</v>
          </cell>
          <cell r="V52" t="str">
            <v>no</v>
          </cell>
          <cell r="W52" t="str">
            <v>no</v>
          </cell>
          <cell r="X52" t="str">
            <v>Early</v>
          </cell>
          <cell r="Y52" t="str">
            <v>Mid</v>
          </cell>
          <cell r="Z52" t="str">
            <v/>
          </cell>
          <cell r="AD52" t="str">
            <v>Low attraction</v>
          </cell>
        </row>
        <row r="53">
          <cell r="B53" t="str">
            <v>Blue Flag, Northern</v>
          </cell>
          <cell r="C53" t="str">
            <v>Iris versicolor</v>
          </cell>
          <cell r="D53" t="str">
            <v>forb</v>
          </cell>
          <cell r="E53" t="str">
            <v>Blue</v>
          </cell>
          <cell r="F53" t="str">
            <v>May - Jun</v>
          </cell>
          <cell r="G53" t="str">
            <v xml:space="preserve">36"      </v>
          </cell>
          <cell r="H53">
            <v>1300</v>
          </cell>
          <cell r="J53" t="str">
            <v>?</v>
          </cell>
          <cell r="K53" t="str">
            <v>X</v>
          </cell>
          <cell r="L53" t="str">
            <v>X</v>
          </cell>
          <cell r="M53" t="str">
            <v>X</v>
          </cell>
          <cell r="N53" t="str">
            <v>no</v>
          </cell>
          <cell r="O53" t="str">
            <v>no</v>
          </cell>
          <cell r="P53" t="str">
            <v>?</v>
          </cell>
          <cell r="Q53" t="str">
            <v>?</v>
          </cell>
          <cell r="V53" t="str">
            <v>no</v>
          </cell>
          <cell r="W53" t="str">
            <v>no</v>
          </cell>
          <cell r="X53" t="str">
            <v>Early</v>
          </cell>
          <cell r="Y53" t="str">
            <v>Mid</v>
          </cell>
          <cell r="Z53" t="str">
            <v/>
          </cell>
          <cell r="AD53" t="str">
            <v>Low attraction</v>
          </cell>
        </row>
        <row r="54">
          <cell r="B54" t="str">
            <v>Blue Flag, Southern</v>
          </cell>
          <cell r="C54" t="str">
            <v>Iris virginica shrevei</v>
          </cell>
          <cell r="D54" t="str">
            <v>forb</v>
          </cell>
          <cell r="E54" t="str">
            <v>Light Blue</v>
          </cell>
          <cell r="F54" t="str">
            <v>May - Jul</v>
          </cell>
          <cell r="G54" t="str">
            <v xml:space="preserve">36"      </v>
          </cell>
          <cell r="H54">
            <v>1000</v>
          </cell>
          <cell r="J54" t="str">
            <v>?</v>
          </cell>
          <cell r="K54" t="str">
            <v>X</v>
          </cell>
          <cell r="L54" t="str">
            <v>X</v>
          </cell>
          <cell r="M54" t="str">
            <v>X</v>
          </cell>
          <cell r="N54" t="str">
            <v>no</v>
          </cell>
          <cell r="O54" t="str">
            <v>no</v>
          </cell>
          <cell r="P54" t="str">
            <v>?</v>
          </cell>
          <cell r="Q54" t="str">
            <v>?</v>
          </cell>
          <cell r="V54" t="str">
            <v>no</v>
          </cell>
          <cell r="W54" t="str">
            <v>no</v>
          </cell>
          <cell r="X54" t="str">
            <v>Early</v>
          </cell>
          <cell r="Y54" t="str">
            <v>Mid</v>
          </cell>
          <cell r="Z54" t="str">
            <v/>
          </cell>
          <cell r="AD54" t="str">
            <v>Low attraction</v>
          </cell>
        </row>
        <row r="55">
          <cell r="B55" t="str">
            <v>Bluebells, Virginia</v>
          </cell>
          <cell r="C55" t="str">
            <v>Mertensia virginica</v>
          </cell>
          <cell r="D55" t="str">
            <v>forb</v>
          </cell>
          <cell r="E55" t="str">
            <v>Blue</v>
          </cell>
          <cell r="F55" t="str">
            <v>Mar - May</v>
          </cell>
          <cell r="G55" t="str">
            <v xml:space="preserve">24"      </v>
          </cell>
          <cell r="H55">
            <v>9700</v>
          </cell>
          <cell r="J55" t="str">
            <v>no</v>
          </cell>
          <cell r="K55" t="str">
            <v>no</v>
          </cell>
          <cell r="L55" t="str">
            <v>X</v>
          </cell>
          <cell r="M55" t="str">
            <v>X</v>
          </cell>
          <cell r="N55" t="str">
            <v>X</v>
          </cell>
          <cell r="O55" t="str">
            <v>no</v>
          </cell>
          <cell r="P55" t="str">
            <v>no</v>
          </cell>
          <cell r="Q55" t="str">
            <v>no</v>
          </cell>
          <cell r="V55" t="str">
            <v>no</v>
          </cell>
          <cell r="W55" t="str">
            <v>no</v>
          </cell>
          <cell r="X55" t="str">
            <v>Early</v>
          </cell>
          <cell r="Y55" t="str">
            <v/>
          </cell>
          <cell r="Z55" t="str">
            <v/>
          </cell>
          <cell r="AC55" t="str">
            <v>X</v>
          </cell>
          <cell r="AD55" t="str">
            <v>Moderate to very attractive</v>
          </cell>
        </row>
        <row r="56">
          <cell r="B56" t="str">
            <v>Bluestem, Big</v>
          </cell>
          <cell r="C56" t="str">
            <v>Andropogon gerardii</v>
          </cell>
          <cell r="D56" t="str">
            <v>grass</v>
          </cell>
          <cell r="E56" t="str">
            <v xml:space="preserve">   </v>
          </cell>
          <cell r="F56" t="str">
            <v xml:space="preserve"> - </v>
          </cell>
          <cell r="G56" t="str">
            <v xml:space="preserve">84"      </v>
          </cell>
          <cell r="H56">
            <v>10000</v>
          </cell>
          <cell r="J56" t="str">
            <v>?</v>
          </cell>
          <cell r="K56" t="str">
            <v>no</v>
          </cell>
          <cell r="L56" t="str">
            <v>X</v>
          </cell>
          <cell r="M56" t="str">
            <v>X</v>
          </cell>
          <cell r="N56" t="str">
            <v>X</v>
          </cell>
          <cell r="O56" t="str">
            <v>X</v>
          </cell>
          <cell r="P56" t="str">
            <v>?</v>
          </cell>
          <cell r="Q56" t="str">
            <v>X</v>
          </cell>
          <cell r="V56" t="str">
            <v>no</v>
          </cell>
          <cell r="W56" t="str">
            <v>no</v>
          </cell>
          <cell r="X56" t="str">
            <v/>
          </cell>
          <cell r="Y56" t="str">
            <v/>
          </cell>
          <cell r="Z56" t="str">
            <v/>
          </cell>
          <cell r="AD56" t="str">
            <v>n/a</v>
          </cell>
          <cell r="AE56" t="str">
            <v>Possibly nesting habitat for bumble bees</v>
          </cell>
        </row>
        <row r="57">
          <cell r="B57" t="str">
            <v>Bluestem, Little</v>
          </cell>
          <cell r="C57" t="str">
            <v>Andropogon scoparius</v>
          </cell>
          <cell r="D57" t="str">
            <v>grass</v>
          </cell>
          <cell r="E57" t="str">
            <v xml:space="preserve">   </v>
          </cell>
          <cell r="F57" t="str">
            <v xml:space="preserve"> - </v>
          </cell>
          <cell r="G57" t="str">
            <v xml:space="preserve">36"      </v>
          </cell>
          <cell r="H57">
            <v>15000</v>
          </cell>
          <cell r="J57" t="str">
            <v>?</v>
          </cell>
          <cell r="K57" t="str">
            <v>no</v>
          </cell>
          <cell r="L57" t="str">
            <v>no</v>
          </cell>
          <cell r="M57" t="str">
            <v>X</v>
          </cell>
          <cell r="N57" t="str">
            <v>X</v>
          </cell>
          <cell r="O57" t="str">
            <v>X</v>
          </cell>
          <cell r="P57" t="str">
            <v>?</v>
          </cell>
          <cell r="Q57" t="str">
            <v>?</v>
          </cell>
          <cell r="V57" t="str">
            <v>no</v>
          </cell>
          <cell r="W57" t="str">
            <v>no</v>
          </cell>
          <cell r="X57" t="str">
            <v/>
          </cell>
          <cell r="Y57" t="str">
            <v/>
          </cell>
          <cell r="Z57" t="str">
            <v/>
          </cell>
          <cell r="AD57" t="str">
            <v>n/a</v>
          </cell>
          <cell r="AE57" t="str">
            <v>Possibly nesting habitat for bumble bees</v>
          </cell>
        </row>
        <row r="58">
          <cell r="B58" t="str">
            <v>Bluestem, Little</v>
          </cell>
          <cell r="C58" t="str">
            <v>Schizachyrium scoparium</v>
          </cell>
          <cell r="D58" t="str">
            <v>grass</v>
          </cell>
          <cell r="E58" t="str">
            <v>Brown</v>
          </cell>
          <cell r="F58" t="str">
            <v>Aug - Sep</v>
          </cell>
          <cell r="G58" t="str">
            <v>2’-4’</v>
          </cell>
          <cell r="H58">
            <v>8800</v>
          </cell>
          <cell r="J58" t="str">
            <v>?</v>
          </cell>
          <cell r="K58" t="str">
            <v>?</v>
          </cell>
          <cell r="L58" t="str">
            <v>?</v>
          </cell>
          <cell r="M58" t="str">
            <v>?</v>
          </cell>
          <cell r="N58" t="str">
            <v>?</v>
          </cell>
          <cell r="O58" t="str">
            <v>?</v>
          </cell>
          <cell r="P58" t="str">
            <v>?</v>
          </cell>
          <cell r="Q58" t="str">
            <v>?</v>
          </cell>
          <cell r="V58" t="str">
            <v>no</v>
          </cell>
          <cell r="W58" t="str">
            <v>no</v>
          </cell>
          <cell r="X58" t="str">
            <v/>
          </cell>
          <cell r="Z58" t="str">
            <v>Late</v>
          </cell>
          <cell r="AD58" t="str">
            <v>n/a</v>
          </cell>
        </row>
        <row r="59">
          <cell r="B59" t="str">
            <v>Boneset</v>
          </cell>
          <cell r="C59" t="str">
            <v>Eupatorium perfoliatum</v>
          </cell>
          <cell r="D59" t="str">
            <v>forb</v>
          </cell>
          <cell r="E59" t="str">
            <v>White</v>
          </cell>
          <cell r="F59" t="str">
            <v>Jul - Sep</v>
          </cell>
          <cell r="G59" t="str">
            <v xml:space="preserve">48"      </v>
          </cell>
          <cell r="H59">
            <v>160000</v>
          </cell>
          <cell r="J59" t="str">
            <v>X</v>
          </cell>
          <cell r="K59" t="str">
            <v>X</v>
          </cell>
          <cell r="L59" t="str">
            <v>X</v>
          </cell>
          <cell r="M59" t="str">
            <v>no</v>
          </cell>
          <cell r="N59" t="str">
            <v>no</v>
          </cell>
          <cell r="O59" t="str">
            <v>no</v>
          </cell>
          <cell r="P59" t="str">
            <v>X</v>
          </cell>
          <cell r="Q59" t="str">
            <v>no</v>
          </cell>
          <cell r="V59" t="str">
            <v>yes</v>
          </cell>
          <cell r="W59" t="str">
            <v>yes</v>
          </cell>
          <cell r="X59" t="str">
            <v/>
          </cell>
          <cell r="Y59" t="str">
            <v>Mid</v>
          </cell>
          <cell r="Z59" t="str">
            <v>Late</v>
          </cell>
          <cell r="AC59" t="str">
            <v>X</v>
          </cell>
          <cell r="AD59" t="str">
            <v>Very attractive</v>
          </cell>
        </row>
        <row r="60">
          <cell r="B60" t="str">
            <v>Boneset, False</v>
          </cell>
          <cell r="C60" t="str">
            <v>Brickellia eupatoroides</v>
          </cell>
          <cell r="D60" t="str">
            <v>forb</v>
          </cell>
          <cell r="E60" t="str">
            <v>White</v>
          </cell>
          <cell r="F60" t="str">
            <v>Aug - Oct</v>
          </cell>
          <cell r="G60" t="str">
            <v>?</v>
          </cell>
          <cell r="J60" t="str">
            <v>?</v>
          </cell>
          <cell r="K60" t="str">
            <v>?</v>
          </cell>
          <cell r="L60" t="str">
            <v>?</v>
          </cell>
          <cell r="M60" t="str">
            <v>?</v>
          </cell>
          <cell r="N60" t="str">
            <v>?</v>
          </cell>
          <cell r="O60" t="str">
            <v>?</v>
          </cell>
          <cell r="P60" t="str">
            <v>?</v>
          </cell>
          <cell r="Q60" t="str">
            <v>?</v>
          </cell>
          <cell r="V60" t="str">
            <v>no</v>
          </cell>
          <cell r="W60" t="str">
            <v>no</v>
          </cell>
          <cell r="X60" t="str">
            <v/>
          </cell>
          <cell r="Y60" t="str">
            <v/>
          </cell>
          <cell r="Z60" t="str">
            <v>Late</v>
          </cell>
          <cell r="AC60" t="str">
            <v>X</v>
          </cell>
          <cell r="AD60" t="str">
            <v>Moderately attractive</v>
          </cell>
        </row>
        <row r="61">
          <cell r="B61" t="str">
            <v>Boneset, False</v>
          </cell>
          <cell r="C61" t="str">
            <v>Kuhnia eupatorioides v. corymbulosa</v>
          </cell>
          <cell r="D61" t="str">
            <v>forb</v>
          </cell>
          <cell r="E61" t="str">
            <v>White</v>
          </cell>
          <cell r="F61" t="str">
            <v>Aug - Oct</v>
          </cell>
          <cell r="G61" t="str">
            <v>1’-4’</v>
          </cell>
          <cell r="H61">
            <v>29500</v>
          </cell>
          <cell r="J61" t="str">
            <v>?</v>
          </cell>
          <cell r="K61" t="str">
            <v>?</v>
          </cell>
          <cell r="L61" t="str">
            <v>?</v>
          </cell>
          <cell r="M61" t="str">
            <v>?</v>
          </cell>
          <cell r="N61" t="str">
            <v>?</v>
          </cell>
          <cell r="O61" t="str">
            <v>?</v>
          </cell>
          <cell r="P61" t="str">
            <v>?</v>
          </cell>
          <cell r="Q61" t="str">
            <v>?</v>
          </cell>
          <cell r="V61" t="str">
            <v>no</v>
          </cell>
          <cell r="W61" t="str">
            <v>no</v>
          </cell>
          <cell r="X61" t="str">
            <v/>
          </cell>
          <cell r="Z61" t="str">
            <v>Late</v>
          </cell>
          <cell r="AC61" t="str">
            <v>X</v>
          </cell>
          <cell r="AD61" t="str">
            <v>Moderately attractive</v>
          </cell>
        </row>
        <row r="62">
          <cell r="B62" t="str">
            <v>Boneset, Late</v>
          </cell>
          <cell r="C62" t="str">
            <v>Eupatorium serotinum</v>
          </cell>
          <cell r="D62" t="str">
            <v>forb</v>
          </cell>
          <cell r="E62" t="str">
            <v>White</v>
          </cell>
          <cell r="F62" t="str">
            <v>Jul - Oct</v>
          </cell>
          <cell r="G62" t="str">
            <v>48"</v>
          </cell>
          <cell r="H62">
            <v>60500</v>
          </cell>
          <cell r="J62" t="str">
            <v>?</v>
          </cell>
          <cell r="K62" t="str">
            <v>no</v>
          </cell>
          <cell r="L62" t="str">
            <v>no</v>
          </cell>
          <cell r="M62" t="str">
            <v>no</v>
          </cell>
          <cell r="N62" t="str">
            <v>no</v>
          </cell>
          <cell r="O62" t="str">
            <v>no</v>
          </cell>
          <cell r="P62" t="str">
            <v>?</v>
          </cell>
          <cell r="Q62" t="str">
            <v>?</v>
          </cell>
          <cell r="V62" t="str">
            <v>no</v>
          </cell>
          <cell r="W62" t="str">
            <v>no</v>
          </cell>
          <cell r="Y62" t="str">
            <v>Mid</v>
          </cell>
          <cell r="Z62" t="str">
            <v>Late</v>
          </cell>
          <cell r="AC62" t="str">
            <v>X</v>
          </cell>
          <cell r="AD62" t="str">
            <v>Very attractive</v>
          </cell>
        </row>
        <row r="63">
          <cell r="B63" t="str">
            <v>Brome, Fringed</v>
          </cell>
          <cell r="C63" t="str">
            <v>Bromus ciliatus</v>
          </cell>
          <cell r="D63" t="str">
            <v>sedge/rush/grass</v>
          </cell>
          <cell r="E63" t="str">
            <v xml:space="preserve">   </v>
          </cell>
          <cell r="F63" t="str">
            <v xml:space="preserve"> - </v>
          </cell>
          <cell r="G63" t="str">
            <v xml:space="preserve">48"      </v>
          </cell>
          <cell r="H63">
            <v>10000</v>
          </cell>
          <cell r="J63" t="str">
            <v>?</v>
          </cell>
          <cell r="K63" t="str">
            <v>X</v>
          </cell>
          <cell r="L63" t="str">
            <v>X</v>
          </cell>
          <cell r="M63" t="str">
            <v>no</v>
          </cell>
          <cell r="N63" t="str">
            <v>no</v>
          </cell>
          <cell r="O63" t="str">
            <v>no</v>
          </cell>
          <cell r="P63" t="str">
            <v>?</v>
          </cell>
          <cell r="Q63" t="str">
            <v>?</v>
          </cell>
          <cell r="V63" t="str">
            <v>no</v>
          </cell>
          <cell r="W63" t="str">
            <v>no</v>
          </cell>
          <cell r="X63" t="str">
            <v/>
          </cell>
          <cell r="Y63" t="str">
            <v/>
          </cell>
          <cell r="Z63" t="str">
            <v/>
          </cell>
          <cell r="AD63" t="str">
            <v>n/a</v>
          </cell>
        </row>
        <row r="64">
          <cell r="B64" t="str">
            <v>Brome, Tall</v>
          </cell>
          <cell r="C64" t="str">
            <v>Bromus latiglumis</v>
          </cell>
          <cell r="D64" t="str">
            <v>sedge/rush/grass</v>
          </cell>
          <cell r="E64" t="str">
            <v>?</v>
          </cell>
          <cell r="F64" t="str">
            <v>?</v>
          </cell>
          <cell r="G64" t="str">
            <v>?</v>
          </cell>
          <cell r="J64" t="str">
            <v>?</v>
          </cell>
          <cell r="K64" t="str">
            <v>?</v>
          </cell>
          <cell r="L64" t="str">
            <v>?</v>
          </cell>
          <cell r="M64" t="str">
            <v>?</v>
          </cell>
          <cell r="N64" t="str">
            <v>?</v>
          </cell>
          <cell r="O64" t="str">
            <v>?</v>
          </cell>
          <cell r="P64" t="str">
            <v>?</v>
          </cell>
          <cell r="Q64" t="str">
            <v>?</v>
          </cell>
          <cell r="V64" t="str">
            <v>no</v>
          </cell>
          <cell r="W64" t="str">
            <v>no</v>
          </cell>
          <cell r="X64" t="str">
            <v/>
          </cell>
          <cell r="Y64" t="str">
            <v/>
          </cell>
          <cell r="Z64" t="str">
            <v/>
          </cell>
          <cell r="AD64" t="str">
            <v>n/a</v>
          </cell>
        </row>
        <row r="65">
          <cell r="B65" t="str">
            <v>Brome, Woodland</v>
          </cell>
          <cell r="C65" t="str">
            <v>Bromus pubescens</v>
          </cell>
          <cell r="D65" t="str">
            <v>sedge/rush/grass</v>
          </cell>
          <cell r="E65" t="str">
            <v>Brown</v>
          </cell>
          <cell r="F65" t="str">
            <v>Jun-Jul</v>
          </cell>
          <cell r="G65" t="str">
            <v>2’-4’</v>
          </cell>
          <cell r="H65">
            <v>7188</v>
          </cell>
          <cell r="J65" t="str">
            <v>?</v>
          </cell>
          <cell r="K65" t="str">
            <v>?</v>
          </cell>
          <cell r="L65" t="str">
            <v>?</v>
          </cell>
          <cell r="M65" t="str">
            <v>?</v>
          </cell>
          <cell r="N65" t="str">
            <v>?</v>
          </cell>
          <cell r="O65" t="str">
            <v>?</v>
          </cell>
          <cell r="P65" t="str">
            <v>?</v>
          </cell>
          <cell r="Q65" t="str">
            <v>?</v>
          </cell>
          <cell r="V65" t="str">
            <v>no</v>
          </cell>
          <cell r="W65" t="str">
            <v>no</v>
          </cell>
          <cell r="X65" t="str">
            <v>Early</v>
          </cell>
          <cell r="Y65" t="str">
            <v>Mid</v>
          </cell>
          <cell r="Z65" t="str">
            <v/>
          </cell>
          <cell r="AD65" t="str">
            <v>n/a</v>
          </cell>
        </row>
        <row r="66">
          <cell r="B66" t="str">
            <v>Broom Sedge</v>
          </cell>
          <cell r="C66" t="str">
            <v>Andropogon virginicus</v>
          </cell>
          <cell r="D66" t="str">
            <v>sedge/rush/grass</v>
          </cell>
          <cell r="E66" t="str">
            <v>Brown</v>
          </cell>
          <cell r="F66" t="str">
            <v>Aug-Sep</v>
          </cell>
          <cell r="G66" t="str">
            <v>2’-4’</v>
          </cell>
          <cell r="H66">
            <v>15625</v>
          </cell>
          <cell r="J66" t="str">
            <v>?</v>
          </cell>
          <cell r="K66" t="str">
            <v>?</v>
          </cell>
          <cell r="L66" t="str">
            <v>?</v>
          </cell>
          <cell r="M66" t="str">
            <v>?</v>
          </cell>
          <cell r="N66" t="str">
            <v>?</v>
          </cell>
          <cell r="O66" t="str">
            <v>?</v>
          </cell>
          <cell r="P66" t="str">
            <v>?</v>
          </cell>
          <cell r="Q66" t="str">
            <v>?</v>
          </cell>
          <cell r="V66" t="str">
            <v>no</v>
          </cell>
          <cell r="W66" t="str">
            <v>no</v>
          </cell>
          <cell r="X66" t="str">
            <v/>
          </cell>
          <cell r="Z66" t="str">
            <v>Late</v>
          </cell>
          <cell r="AD66" t="str">
            <v>n/a</v>
          </cell>
          <cell r="AE66" t="str">
            <v>Possibly nesting habitat for bumble bees</v>
          </cell>
        </row>
        <row r="67">
          <cell r="B67" t="str">
            <v>Brown-eyed Susan</v>
          </cell>
          <cell r="C67" t="str">
            <v>Rudbeckia triloba</v>
          </cell>
          <cell r="D67" t="str">
            <v>forb</v>
          </cell>
          <cell r="E67" t="str">
            <v>Yellow</v>
          </cell>
          <cell r="F67" t="str">
            <v>Jul - Oct</v>
          </cell>
          <cell r="G67" t="str">
            <v xml:space="preserve">60"      </v>
          </cell>
          <cell r="H67">
            <v>34000</v>
          </cell>
          <cell r="J67" t="str">
            <v>?</v>
          </cell>
          <cell r="K67" t="str">
            <v>no</v>
          </cell>
          <cell r="L67" t="str">
            <v>X</v>
          </cell>
          <cell r="M67" t="str">
            <v>X</v>
          </cell>
          <cell r="N67" t="str">
            <v>X</v>
          </cell>
          <cell r="O67" t="str">
            <v>no</v>
          </cell>
          <cell r="P67" t="str">
            <v>?</v>
          </cell>
          <cell r="Q67" t="str">
            <v>?</v>
          </cell>
          <cell r="V67" t="str">
            <v>no</v>
          </cell>
          <cell r="W67" t="str">
            <v>no</v>
          </cell>
          <cell r="X67" t="str">
            <v/>
          </cell>
          <cell r="Y67" t="str">
            <v>Mid</v>
          </cell>
          <cell r="Z67" t="str">
            <v>Late</v>
          </cell>
          <cell r="AC67" t="str">
            <v>X</v>
          </cell>
          <cell r="AD67" t="str">
            <v>Moderately attractive</v>
          </cell>
        </row>
        <row r="68">
          <cell r="B68" t="str">
            <v>Bulrush, Dark-green</v>
          </cell>
          <cell r="C68" t="str">
            <v>Scirpus atrovirens</v>
          </cell>
          <cell r="D68" t="str">
            <v>sedge/rush/grass</v>
          </cell>
          <cell r="E68" t="str">
            <v xml:space="preserve">   </v>
          </cell>
          <cell r="F68" t="str">
            <v xml:space="preserve"> - </v>
          </cell>
          <cell r="G68" t="str">
            <v xml:space="preserve">60"      </v>
          </cell>
          <cell r="H68">
            <v>460000</v>
          </cell>
          <cell r="J68" t="str">
            <v>X</v>
          </cell>
          <cell r="K68" t="str">
            <v>X</v>
          </cell>
          <cell r="L68" t="str">
            <v>X</v>
          </cell>
          <cell r="M68" t="str">
            <v>no</v>
          </cell>
          <cell r="N68" t="str">
            <v>no</v>
          </cell>
          <cell r="O68" t="str">
            <v>no</v>
          </cell>
          <cell r="P68" t="str">
            <v>X</v>
          </cell>
          <cell r="Q68" t="str">
            <v>X</v>
          </cell>
          <cell r="V68" t="str">
            <v>no</v>
          </cell>
          <cell r="W68" t="str">
            <v>no</v>
          </cell>
          <cell r="X68" t="str">
            <v/>
          </cell>
          <cell r="Y68" t="str">
            <v/>
          </cell>
          <cell r="Z68" t="str">
            <v/>
          </cell>
          <cell r="AD68" t="str">
            <v>n/a</v>
          </cell>
        </row>
        <row r="69">
          <cell r="B69" t="str">
            <v>Bulrush, Great</v>
          </cell>
          <cell r="C69" t="str">
            <v>Scirpus validus</v>
          </cell>
          <cell r="D69" t="str">
            <v>sedge/rush/grass</v>
          </cell>
          <cell r="E69" t="str">
            <v xml:space="preserve">   </v>
          </cell>
          <cell r="F69" t="str">
            <v xml:space="preserve"> - </v>
          </cell>
          <cell r="G69" t="str">
            <v xml:space="preserve">72"      </v>
          </cell>
          <cell r="H69">
            <v>31000</v>
          </cell>
          <cell r="J69" t="str">
            <v>?</v>
          </cell>
          <cell r="K69" t="str">
            <v>X</v>
          </cell>
          <cell r="L69" t="str">
            <v>X</v>
          </cell>
          <cell r="M69" t="str">
            <v>no</v>
          </cell>
          <cell r="N69" t="str">
            <v>no</v>
          </cell>
          <cell r="O69" t="str">
            <v>no</v>
          </cell>
          <cell r="P69" t="str">
            <v>?</v>
          </cell>
          <cell r="Q69" t="str">
            <v>?</v>
          </cell>
          <cell r="V69" t="str">
            <v>no</v>
          </cell>
          <cell r="W69" t="str">
            <v>no</v>
          </cell>
          <cell r="X69" t="str">
            <v/>
          </cell>
          <cell r="Y69" t="str">
            <v/>
          </cell>
          <cell r="Z69" t="str">
            <v/>
          </cell>
          <cell r="AD69" t="str">
            <v>n/a</v>
          </cell>
        </row>
        <row r="70">
          <cell r="B70" t="str">
            <v>Bulrush, Hardstem</v>
          </cell>
          <cell r="C70" t="str">
            <v>Scirpus acutus</v>
          </cell>
          <cell r="D70" t="str">
            <v>sedge/rush/grass</v>
          </cell>
          <cell r="E70" t="str">
            <v xml:space="preserve">   </v>
          </cell>
          <cell r="F70" t="str">
            <v xml:space="preserve"> - </v>
          </cell>
          <cell r="G70" t="str">
            <v xml:space="preserve">72"      </v>
          </cell>
          <cell r="H70">
            <v>20000</v>
          </cell>
          <cell r="J70" t="str">
            <v>?</v>
          </cell>
          <cell r="K70" t="str">
            <v>X</v>
          </cell>
          <cell r="L70" t="str">
            <v>X</v>
          </cell>
          <cell r="M70" t="str">
            <v>no</v>
          </cell>
          <cell r="N70" t="str">
            <v>no</v>
          </cell>
          <cell r="O70" t="str">
            <v>no</v>
          </cell>
          <cell r="P70" t="str">
            <v>?</v>
          </cell>
          <cell r="Q70" t="str">
            <v>?</v>
          </cell>
          <cell r="V70" t="str">
            <v>no</v>
          </cell>
          <cell r="W70" t="str">
            <v>no</v>
          </cell>
          <cell r="X70" t="str">
            <v/>
          </cell>
          <cell r="Y70" t="str">
            <v/>
          </cell>
          <cell r="Z70" t="str">
            <v/>
          </cell>
          <cell r="AD70" t="str">
            <v>n/a</v>
          </cell>
        </row>
        <row r="71">
          <cell r="B71" t="str">
            <v>Bulrush, Reddish</v>
          </cell>
          <cell r="C71" t="str">
            <v>Scirpus pendulus</v>
          </cell>
          <cell r="D71" t="str">
            <v>sedge/rush/grass</v>
          </cell>
          <cell r="E71" t="str">
            <v>Brown</v>
          </cell>
          <cell r="F71" t="str">
            <v>May-Jun</v>
          </cell>
          <cell r="G71" t="str">
            <v>2’-4’</v>
          </cell>
          <cell r="H71">
            <v>378125</v>
          </cell>
          <cell r="J71" t="str">
            <v>?</v>
          </cell>
          <cell r="K71" t="str">
            <v>?</v>
          </cell>
          <cell r="L71" t="str">
            <v>?</v>
          </cell>
          <cell r="M71" t="str">
            <v>?</v>
          </cell>
          <cell r="N71" t="str">
            <v>?</v>
          </cell>
          <cell r="O71" t="str">
            <v>?</v>
          </cell>
          <cell r="P71" t="str">
            <v>X</v>
          </cell>
          <cell r="Q71" t="str">
            <v>X</v>
          </cell>
          <cell r="V71" t="str">
            <v>no</v>
          </cell>
          <cell r="W71" t="str">
            <v>no</v>
          </cell>
          <cell r="X71" t="str">
            <v>Early</v>
          </cell>
          <cell r="Y71" t="str">
            <v>Mid</v>
          </cell>
          <cell r="Z71" t="str">
            <v/>
          </cell>
          <cell r="AD71" t="str">
            <v>n/a</v>
          </cell>
        </row>
        <row r="72">
          <cell r="B72" t="str">
            <v>Bulrush, River</v>
          </cell>
          <cell r="C72" t="str">
            <v>Scirpus fluviatilis</v>
          </cell>
          <cell r="D72" t="str">
            <v>sedge/rush/grass</v>
          </cell>
          <cell r="E72" t="str">
            <v xml:space="preserve">   </v>
          </cell>
          <cell r="F72" t="str">
            <v xml:space="preserve"> - </v>
          </cell>
          <cell r="G72" t="str">
            <v xml:space="preserve">72"      </v>
          </cell>
          <cell r="H72">
            <v>4300</v>
          </cell>
          <cell r="J72" t="str">
            <v>?</v>
          </cell>
          <cell r="K72" t="str">
            <v>X</v>
          </cell>
          <cell r="L72" t="str">
            <v>X</v>
          </cell>
          <cell r="M72" t="str">
            <v>no</v>
          </cell>
          <cell r="N72" t="str">
            <v>no</v>
          </cell>
          <cell r="O72" t="str">
            <v>no</v>
          </cell>
          <cell r="P72" t="str">
            <v>?</v>
          </cell>
          <cell r="Q72" t="str">
            <v>?</v>
          </cell>
          <cell r="V72" t="str">
            <v>no</v>
          </cell>
          <cell r="W72" t="str">
            <v>no</v>
          </cell>
          <cell r="X72" t="str">
            <v/>
          </cell>
          <cell r="Y72" t="str">
            <v/>
          </cell>
          <cell r="Z72" t="str">
            <v/>
          </cell>
          <cell r="AD72" t="str">
            <v>n/a</v>
          </cell>
        </row>
        <row r="73">
          <cell r="B73" t="str">
            <v>Bundle Flower, Illinois</v>
          </cell>
          <cell r="C73" t="str">
            <v>Desmanthus illinoensis</v>
          </cell>
          <cell r="D73" t="str">
            <v>legume</v>
          </cell>
          <cell r="E73" t="str">
            <v>Yellow</v>
          </cell>
          <cell r="F73" t="str">
            <v>Jul - Aug</v>
          </cell>
          <cell r="G73" t="str">
            <v xml:space="preserve">60"      </v>
          </cell>
          <cell r="H73">
            <v>4200</v>
          </cell>
          <cell r="J73" t="str">
            <v>no</v>
          </cell>
          <cell r="K73" t="str">
            <v>no</v>
          </cell>
          <cell r="L73" t="str">
            <v>no</v>
          </cell>
          <cell r="M73" t="str">
            <v>X</v>
          </cell>
          <cell r="N73" t="str">
            <v>X</v>
          </cell>
          <cell r="O73" t="str">
            <v>X</v>
          </cell>
          <cell r="P73" t="str">
            <v>no</v>
          </cell>
          <cell r="Q73" t="str">
            <v>no</v>
          </cell>
          <cell r="V73" t="str">
            <v>yes</v>
          </cell>
          <cell r="W73" t="str">
            <v>yes</v>
          </cell>
          <cell r="X73" t="str">
            <v/>
          </cell>
          <cell r="Y73" t="str">
            <v>Mid</v>
          </cell>
          <cell r="Z73" t="str">
            <v>Late</v>
          </cell>
          <cell r="AC73" t="str">
            <v xml:space="preserve"> </v>
          </cell>
          <cell r="AD73" t="str">
            <v>Low attraction</v>
          </cell>
        </row>
        <row r="74">
          <cell r="B74" t="str">
            <v>Bur Marigold, Nodding</v>
          </cell>
          <cell r="C74" t="str">
            <v>Bidens cernua</v>
          </cell>
          <cell r="D74" t="str">
            <v>forb</v>
          </cell>
          <cell r="E74" t="str">
            <v>Yellow</v>
          </cell>
          <cell r="F74" t="str">
            <v>Jun - Oct</v>
          </cell>
          <cell r="G74" t="str">
            <v xml:space="preserve">36"      </v>
          </cell>
          <cell r="H74">
            <v>21000</v>
          </cell>
          <cell r="J74" t="str">
            <v>X</v>
          </cell>
          <cell r="K74" t="str">
            <v>X</v>
          </cell>
          <cell r="L74" t="str">
            <v>X</v>
          </cell>
          <cell r="M74" t="str">
            <v>no</v>
          </cell>
          <cell r="N74" t="str">
            <v>no</v>
          </cell>
          <cell r="O74" t="str">
            <v>no</v>
          </cell>
          <cell r="P74" t="str">
            <v>no</v>
          </cell>
          <cell r="Q74" t="str">
            <v>no</v>
          </cell>
          <cell r="V74" t="str">
            <v>yes</v>
          </cell>
          <cell r="W74" t="str">
            <v>no</v>
          </cell>
          <cell r="X74" t="str">
            <v>Early</v>
          </cell>
          <cell r="Y74" t="str">
            <v>Mid</v>
          </cell>
          <cell r="Z74" t="str">
            <v>Late</v>
          </cell>
          <cell r="AC74" t="str">
            <v>X</v>
          </cell>
          <cell r="AD74" t="str">
            <v>Moderately attractive</v>
          </cell>
        </row>
        <row r="75">
          <cell r="B75" t="str">
            <v>Bur Reed, American</v>
          </cell>
          <cell r="C75" t="str">
            <v>Sparganium americanum</v>
          </cell>
          <cell r="D75" t="str">
            <v>forb</v>
          </cell>
          <cell r="E75" t="str">
            <v>Green</v>
          </cell>
          <cell r="F75" t="str">
            <v>Jun - Aug</v>
          </cell>
          <cell r="G75" t="str">
            <v>2’-5’</v>
          </cell>
          <cell r="H75">
            <v>975</v>
          </cell>
          <cell r="J75" t="str">
            <v>?</v>
          </cell>
          <cell r="K75" t="str">
            <v>?</v>
          </cell>
          <cell r="L75" t="str">
            <v>?</v>
          </cell>
          <cell r="M75" t="str">
            <v>?</v>
          </cell>
          <cell r="N75" t="str">
            <v>?</v>
          </cell>
          <cell r="O75" t="str">
            <v>?</v>
          </cell>
          <cell r="P75" t="str">
            <v>?</v>
          </cell>
          <cell r="Q75" t="str">
            <v>?</v>
          </cell>
          <cell r="V75" t="str">
            <v>no</v>
          </cell>
          <cell r="W75" t="str">
            <v>no</v>
          </cell>
          <cell r="X75" t="str">
            <v>Early</v>
          </cell>
          <cell r="Y75" t="str">
            <v>Mid</v>
          </cell>
          <cell r="Z75" t="str">
            <v/>
          </cell>
          <cell r="AD75" t="str">
            <v>unknown</v>
          </cell>
        </row>
        <row r="76">
          <cell r="B76" t="str">
            <v>Bur Reed, Branched</v>
          </cell>
          <cell r="C76" t="str">
            <v>Sparganium androcladum</v>
          </cell>
          <cell r="D76" t="str">
            <v>forb</v>
          </cell>
          <cell r="E76" t="str">
            <v>Green</v>
          </cell>
          <cell r="F76" t="str">
            <v>Jun - Jul</v>
          </cell>
          <cell r="G76" t="str">
            <v>24"</v>
          </cell>
          <cell r="J76" t="str">
            <v>?</v>
          </cell>
          <cell r="K76" t="str">
            <v>?</v>
          </cell>
          <cell r="L76" t="str">
            <v>?</v>
          </cell>
          <cell r="M76" t="str">
            <v>?</v>
          </cell>
          <cell r="N76" t="str">
            <v>?</v>
          </cell>
          <cell r="O76" t="str">
            <v>?</v>
          </cell>
          <cell r="P76" t="str">
            <v>?</v>
          </cell>
          <cell r="Q76" t="str">
            <v>?</v>
          </cell>
          <cell r="V76" t="str">
            <v>no</v>
          </cell>
          <cell r="W76" t="str">
            <v>no</v>
          </cell>
          <cell r="X76" t="str">
            <v>Early</v>
          </cell>
          <cell r="Y76" t="str">
            <v>Mid</v>
          </cell>
          <cell r="Z76" t="str">
            <v/>
          </cell>
          <cell r="AD76" t="str">
            <v>unknown</v>
          </cell>
        </row>
        <row r="77">
          <cell r="B77" t="str">
            <v>Bur Reed, Great</v>
          </cell>
          <cell r="C77" t="str">
            <v>Sparganium eurycarpum</v>
          </cell>
          <cell r="D77" t="str">
            <v>forb</v>
          </cell>
          <cell r="E77" t="str">
            <v>Green</v>
          </cell>
          <cell r="F77" t="str">
            <v>Jun - Aug</v>
          </cell>
          <cell r="G77" t="str">
            <v xml:space="preserve">48"      </v>
          </cell>
          <cell r="H77">
            <v>500</v>
          </cell>
          <cell r="J77" t="str">
            <v>?</v>
          </cell>
          <cell r="K77" t="str">
            <v>X</v>
          </cell>
          <cell r="L77" t="str">
            <v>no</v>
          </cell>
          <cell r="M77" t="str">
            <v>no</v>
          </cell>
          <cell r="N77" t="str">
            <v>no</v>
          </cell>
          <cell r="O77" t="str">
            <v>no</v>
          </cell>
          <cell r="P77" t="str">
            <v>?</v>
          </cell>
          <cell r="Q77" t="str">
            <v>?</v>
          </cell>
          <cell r="V77" t="str">
            <v>no</v>
          </cell>
          <cell r="W77" t="str">
            <v>no</v>
          </cell>
          <cell r="X77" t="str">
            <v>Early</v>
          </cell>
          <cell r="Y77" t="str">
            <v>Mid</v>
          </cell>
          <cell r="Z77" t="str">
            <v/>
          </cell>
          <cell r="AD77" t="str">
            <v>unknown</v>
          </cell>
        </row>
        <row r="78">
          <cell r="B78" t="str">
            <v>Bush Clover, Round-headed</v>
          </cell>
          <cell r="C78" t="str">
            <v>Lespedeza capitata</v>
          </cell>
          <cell r="D78" t="str">
            <v>legume</v>
          </cell>
          <cell r="E78" t="str">
            <v>Green</v>
          </cell>
          <cell r="F78" t="str">
            <v>Aug - Sep</v>
          </cell>
          <cell r="G78" t="str">
            <v xml:space="preserve">48"      </v>
          </cell>
          <cell r="H78">
            <v>8000</v>
          </cell>
          <cell r="J78" t="str">
            <v>no</v>
          </cell>
          <cell r="K78" t="str">
            <v>no</v>
          </cell>
          <cell r="L78" t="str">
            <v>no</v>
          </cell>
          <cell r="M78" t="str">
            <v>X</v>
          </cell>
          <cell r="N78" t="str">
            <v>X</v>
          </cell>
          <cell r="O78" t="str">
            <v>X</v>
          </cell>
          <cell r="P78" t="str">
            <v>no</v>
          </cell>
          <cell r="Q78" t="str">
            <v>no</v>
          </cell>
          <cell r="V78" t="str">
            <v>yes</v>
          </cell>
          <cell r="W78" t="str">
            <v>yes</v>
          </cell>
          <cell r="X78" t="str">
            <v/>
          </cell>
          <cell r="Z78" t="str">
            <v>Late</v>
          </cell>
          <cell r="AD78" t="str">
            <v>Low attraction</v>
          </cell>
        </row>
        <row r="79">
          <cell r="B79" t="str">
            <v>Buttercup, Early</v>
          </cell>
          <cell r="C79" t="str">
            <v>Ranunculus fascicularis</v>
          </cell>
          <cell r="D79" t="str">
            <v>forb</v>
          </cell>
          <cell r="E79" t="str">
            <v>Yellow</v>
          </cell>
          <cell r="F79" t="str">
            <v>Apr - May</v>
          </cell>
          <cell r="G79" t="str">
            <v xml:space="preserve">2"      </v>
          </cell>
          <cell r="H79">
            <v>10000</v>
          </cell>
          <cell r="J79" t="str">
            <v>no</v>
          </cell>
          <cell r="K79" t="str">
            <v>no</v>
          </cell>
          <cell r="L79" t="str">
            <v>no</v>
          </cell>
          <cell r="M79" t="str">
            <v>X</v>
          </cell>
          <cell r="N79" t="str">
            <v>X</v>
          </cell>
          <cell r="O79" t="str">
            <v>X</v>
          </cell>
          <cell r="P79" t="str">
            <v>?</v>
          </cell>
          <cell r="Q79" t="str">
            <v>?</v>
          </cell>
          <cell r="V79" t="str">
            <v>no</v>
          </cell>
          <cell r="W79" t="str">
            <v>no</v>
          </cell>
          <cell r="X79" t="str">
            <v>Early</v>
          </cell>
          <cell r="AC79" t="str">
            <v>X</v>
          </cell>
          <cell r="AD79" t="str">
            <v>Very attractive</v>
          </cell>
        </row>
        <row r="80">
          <cell r="B80" t="str">
            <v>Butterfly Weed</v>
          </cell>
          <cell r="C80" t="str">
            <v>Asclepias tuberosa</v>
          </cell>
          <cell r="D80" t="str">
            <v>forb</v>
          </cell>
          <cell r="E80" t="str">
            <v>Orange</v>
          </cell>
          <cell r="F80" t="str">
            <v>Jun - Aug</v>
          </cell>
          <cell r="G80" t="str">
            <v xml:space="preserve">24"      </v>
          </cell>
          <cell r="H80">
            <v>4300</v>
          </cell>
          <cell r="J80" t="str">
            <v>no</v>
          </cell>
          <cell r="K80" t="str">
            <v>no</v>
          </cell>
          <cell r="L80" t="str">
            <v>no</v>
          </cell>
          <cell r="M80" t="str">
            <v>X</v>
          </cell>
          <cell r="N80" t="str">
            <v>X</v>
          </cell>
          <cell r="O80" t="str">
            <v>X</v>
          </cell>
          <cell r="P80" t="str">
            <v>no</v>
          </cell>
          <cell r="Q80" t="str">
            <v>no</v>
          </cell>
          <cell r="V80" t="str">
            <v>yes</v>
          </cell>
          <cell r="W80" t="str">
            <v>yes</v>
          </cell>
          <cell r="X80" t="str">
            <v>Early</v>
          </cell>
          <cell r="Y80" t="str">
            <v>Mid</v>
          </cell>
          <cell r="Z80" t="str">
            <v>Late</v>
          </cell>
          <cell r="AC80" t="str">
            <v>X</v>
          </cell>
          <cell r="AD80" t="str">
            <v>Very attractive</v>
          </cell>
          <cell r="AE80" t="str">
            <v>Monarch host plant</v>
          </cell>
        </row>
        <row r="81">
          <cell r="B81" t="str">
            <v>Campion, Starry</v>
          </cell>
          <cell r="C81" t="str">
            <v>Silene stellata</v>
          </cell>
          <cell r="D81" t="str">
            <v>forb</v>
          </cell>
          <cell r="E81" t="str">
            <v>White</v>
          </cell>
          <cell r="F81" t="str">
            <v>Jul - Oct</v>
          </cell>
          <cell r="G81" t="str">
            <v xml:space="preserve">36"      </v>
          </cell>
          <cell r="H81">
            <v>30000</v>
          </cell>
          <cell r="J81" t="str">
            <v>?</v>
          </cell>
          <cell r="K81" t="str">
            <v>no</v>
          </cell>
          <cell r="L81" t="str">
            <v>X</v>
          </cell>
          <cell r="M81" t="str">
            <v>X</v>
          </cell>
          <cell r="N81" t="str">
            <v>X</v>
          </cell>
          <cell r="O81" t="str">
            <v>no</v>
          </cell>
          <cell r="P81" t="str">
            <v>?</v>
          </cell>
          <cell r="Q81" t="str">
            <v>?</v>
          </cell>
          <cell r="V81" t="str">
            <v>no</v>
          </cell>
          <cell r="W81" t="str">
            <v>no</v>
          </cell>
          <cell r="X81" t="str">
            <v/>
          </cell>
          <cell r="Y81" t="str">
            <v>Mid</v>
          </cell>
          <cell r="Z81" t="str">
            <v>Late</v>
          </cell>
          <cell r="AD81" t="str">
            <v>unknown</v>
          </cell>
        </row>
        <row r="82">
          <cell r="B82" t="str">
            <v>Cardinal Flower</v>
          </cell>
          <cell r="C82" t="str">
            <v>Lobelia cardinalis</v>
          </cell>
          <cell r="D82" t="str">
            <v>forb</v>
          </cell>
          <cell r="E82" t="str">
            <v>Red</v>
          </cell>
          <cell r="F82" t="str">
            <v>Jul - Sep</v>
          </cell>
          <cell r="G82" t="str">
            <v xml:space="preserve">48"      </v>
          </cell>
          <cell r="H82">
            <v>400000</v>
          </cell>
          <cell r="J82" t="str">
            <v>X</v>
          </cell>
          <cell r="K82" t="str">
            <v>X</v>
          </cell>
          <cell r="L82" t="str">
            <v>X</v>
          </cell>
          <cell r="M82" t="str">
            <v>no</v>
          </cell>
          <cell r="N82" t="str">
            <v>no</v>
          </cell>
          <cell r="O82" t="str">
            <v>no</v>
          </cell>
          <cell r="P82" t="str">
            <v>no</v>
          </cell>
          <cell r="Q82" t="str">
            <v>no</v>
          </cell>
          <cell r="V82" t="str">
            <v>yes</v>
          </cell>
          <cell r="W82" t="str">
            <v>yes</v>
          </cell>
          <cell r="X82" t="str">
            <v/>
          </cell>
          <cell r="Y82" t="str">
            <v>Mid</v>
          </cell>
          <cell r="Z82" t="str">
            <v>Late</v>
          </cell>
          <cell r="AD82" t="str">
            <v>Low attraction</v>
          </cell>
          <cell r="AE82" t="str">
            <v>attract hummingbirds</v>
          </cell>
        </row>
        <row r="83">
          <cell r="B83" t="str">
            <v>Catchfly, Royal</v>
          </cell>
          <cell r="C83" t="str">
            <v>Silene regia</v>
          </cell>
          <cell r="D83" t="str">
            <v>forb</v>
          </cell>
          <cell r="E83" t="str">
            <v>Red</v>
          </cell>
          <cell r="F83" t="str">
            <v>Jul - Aug</v>
          </cell>
          <cell r="G83" t="str">
            <v xml:space="preserve">48"      </v>
          </cell>
          <cell r="H83">
            <v>23000</v>
          </cell>
          <cell r="J83" t="str">
            <v>no</v>
          </cell>
          <cell r="K83" t="str">
            <v>no</v>
          </cell>
          <cell r="L83" t="str">
            <v>X</v>
          </cell>
          <cell r="M83" t="str">
            <v>X</v>
          </cell>
          <cell r="N83" t="str">
            <v>X</v>
          </cell>
          <cell r="O83" t="str">
            <v>no</v>
          </cell>
          <cell r="P83" t="str">
            <v>no</v>
          </cell>
          <cell r="Q83" t="str">
            <v>no</v>
          </cell>
          <cell r="V83" t="str">
            <v>yes</v>
          </cell>
          <cell r="W83" t="str">
            <v>no</v>
          </cell>
          <cell r="X83" t="str">
            <v/>
          </cell>
          <cell r="Y83" t="str">
            <v>Mid</v>
          </cell>
          <cell r="Z83" t="str">
            <v>Late</v>
          </cell>
          <cell r="AD83" t="str">
            <v>unknown</v>
          </cell>
        </row>
        <row r="84">
          <cell r="B84" t="str">
            <v>Cicely, Sweet</v>
          </cell>
          <cell r="C84" t="str">
            <v>Osmorhiza claytonii</v>
          </cell>
          <cell r="D84" t="str">
            <v>forb</v>
          </cell>
          <cell r="E84" t="str">
            <v>White</v>
          </cell>
          <cell r="F84" t="str">
            <v>May - Jun</v>
          </cell>
          <cell r="G84" t="str">
            <v xml:space="preserve">24"      </v>
          </cell>
          <cell r="H84">
            <v>2500</v>
          </cell>
          <cell r="J84" t="str">
            <v>?</v>
          </cell>
          <cell r="K84" t="str">
            <v>no</v>
          </cell>
          <cell r="L84" t="str">
            <v>X</v>
          </cell>
          <cell r="M84" t="str">
            <v>X</v>
          </cell>
          <cell r="N84" t="str">
            <v>X</v>
          </cell>
          <cell r="O84" t="str">
            <v>no</v>
          </cell>
          <cell r="P84" t="str">
            <v>?</v>
          </cell>
          <cell r="Q84" t="str">
            <v>?</v>
          </cell>
          <cell r="V84" t="str">
            <v>no</v>
          </cell>
          <cell r="W84" t="str">
            <v>no</v>
          </cell>
          <cell r="X84" t="str">
            <v>Early</v>
          </cell>
          <cell r="Y84" t="str">
            <v>Mid</v>
          </cell>
          <cell r="Z84" t="str">
            <v/>
          </cell>
          <cell r="AC84" t="str">
            <v>X</v>
          </cell>
          <cell r="AD84" t="str">
            <v>Very attractive</v>
          </cell>
        </row>
        <row r="85">
          <cell r="B85" t="str">
            <v>Cinquefoil, Prairie</v>
          </cell>
          <cell r="C85" t="str">
            <v>Potentilla arguta</v>
          </cell>
          <cell r="D85" t="str">
            <v>forb</v>
          </cell>
          <cell r="E85" t="str">
            <v>Yellow</v>
          </cell>
          <cell r="F85" t="str">
            <v>Jun - Sep</v>
          </cell>
          <cell r="G85" t="str">
            <v xml:space="preserve">24"      </v>
          </cell>
          <cell r="H85">
            <v>230000</v>
          </cell>
          <cell r="J85" t="str">
            <v>no</v>
          </cell>
          <cell r="K85" t="str">
            <v>no</v>
          </cell>
          <cell r="L85" t="str">
            <v>no</v>
          </cell>
          <cell r="M85" t="str">
            <v>X</v>
          </cell>
          <cell r="N85" t="str">
            <v>X</v>
          </cell>
          <cell r="O85" t="str">
            <v>X</v>
          </cell>
          <cell r="P85" t="str">
            <v>no</v>
          </cell>
          <cell r="Q85" t="str">
            <v>no</v>
          </cell>
          <cell r="V85" t="str">
            <v>yes</v>
          </cell>
          <cell r="W85" t="str">
            <v>no</v>
          </cell>
          <cell r="X85" t="str">
            <v>Early</v>
          </cell>
          <cell r="Y85" t="str">
            <v>Mid</v>
          </cell>
          <cell r="Z85" t="str">
            <v>Late</v>
          </cell>
          <cell r="AD85" t="str">
            <v>unknown</v>
          </cell>
        </row>
        <row r="86">
          <cell r="B86" t="str">
            <v>Cohosh, Blue</v>
          </cell>
          <cell r="C86" t="str">
            <v>Caulophyllum thalictroides</v>
          </cell>
          <cell r="D86" t="str">
            <v>forb</v>
          </cell>
          <cell r="E86" t="str">
            <v>Green</v>
          </cell>
          <cell r="F86" t="str">
            <v>Apr - May</v>
          </cell>
          <cell r="G86" t="str">
            <v xml:space="preserve">24"      </v>
          </cell>
          <cell r="H86">
            <v>70</v>
          </cell>
          <cell r="J86" t="str">
            <v>?</v>
          </cell>
          <cell r="K86" t="str">
            <v>no</v>
          </cell>
          <cell r="L86" t="str">
            <v>X</v>
          </cell>
          <cell r="M86" t="str">
            <v>X</v>
          </cell>
          <cell r="N86" t="str">
            <v>no</v>
          </cell>
          <cell r="O86" t="str">
            <v>no</v>
          </cell>
          <cell r="P86" t="str">
            <v>?</v>
          </cell>
          <cell r="Q86" t="str">
            <v>?</v>
          </cell>
          <cell r="V86" t="str">
            <v>no</v>
          </cell>
          <cell r="W86" t="str">
            <v>no</v>
          </cell>
          <cell r="X86" t="str">
            <v>Early</v>
          </cell>
          <cell r="Y86" t="str">
            <v/>
          </cell>
          <cell r="Z86" t="str">
            <v/>
          </cell>
          <cell r="AC86" t="str">
            <v>X</v>
          </cell>
          <cell r="AD86" t="str">
            <v>Low to moderately attractive</v>
          </cell>
        </row>
        <row r="87">
          <cell r="B87" t="str">
            <v>Columbine</v>
          </cell>
          <cell r="C87" t="str">
            <v>Aquilegia canadensis</v>
          </cell>
          <cell r="D87" t="str">
            <v>forb</v>
          </cell>
          <cell r="E87" t="str">
            <v>Red/Yellow</v>
          </cell>
          <cell r="F87" t="str">
            <v>Apr - Jun</v>
          </cell>
          <cell r="G87" t="str">
            <v xml:space="preserve">24"      </v>
          </cell>
          <cell r="H87">
            <v>38000</v>
          </cell>
          <cell r="J87" t="str">
            <v>?</v>
          </cell>
          <cell r="K87" t="str">
            <v>no</v>
          </cell>
          <cell r="L87" t="str">
            <v>no</v>
          </cell>
          <cell r="M87" t="str">
            <v>X</v>
          </cell>
          <cell r="N87" t="str">
            <v>X</v>
          </cell>
          <cell r="O87" t="str">
            <v>X</v>
          </cell>
          <cell r="P87" t="str">
            <v>?</v>
          </cell>
          <cell r="Q87" t="str">
            <v>?</v>
          </cell>
          <cell r="V87" t="str">
            <v>yes</v>
          </cell>
          <cell r="W87" t="str">
            <v>no</v>
          </cell>
          <cell r="X87" t="str">
            <v>Early</v>
          </cell>
          <cell r="Y87" t="str">
            <v>Mid</v>
          </cell>
          <cell r="Z87" t="str">
            <v/>
          </cell>
          <cell r="AD87" t="str">
            <v>Low attraction</v>
          </cell>
        </row>
        <row r="88">
          <cell r="B88" t="str">
            <v>Columbo, American</v>
          </cell>
          <cell r="C88" t="str">
            <v>Frasera caroliniensis</v>
          </cell>
          <cell r="D88" t="str">
            <v>forb</v>
          </cell>
          <cell r="E88" t="str">
            <v>White</v>
          </cell>
          <cell r="F88" t="str">
            <v>May - Jun</v>
          </cell>
          <cell r="G88" t="str">
            <v xml:space="preserve">72"      </v>
          </cell>
          <cell r="H88">
            <v>3000</v>
          </cell>
          <cell r="J88" t="str">
            <v>?</v>
          </cell>
          <cell r="K88" t="str">
            <v>no</v>
          </cell>
          <cell r="L88" t="str">
            <v>X</v>
          </cell>
          <cell r="M88" t="str">
            <v>X</v>
          </cell>
          <cell r="N88" t="str">
            <v>X</v>
          </cell>
          <cell r="O88" t="str">
            <v>no</v>
          </cell>
          <cell r="P88" t="str">
            <v>?</v>
          </cell>
          <cell r="Q88" t="str">
            <v>?</v>
          </cell>
          <cell r="V88" t="str">
            <v>no</v>
          </cell>
          <cell r="W88" t="str">
            <v>no</v>
          </cell>
          <cell r="X88" t="str">
            <v>Early</v>
          </cell>
          <cell r="Y88" t="str">
            <v>Mid</v>
          </cell>
          <cell r="Z88" t="str">
            <v/>
          </cell>
          <cell r="AD88" t="str">
            <v>unknown</v>
          </cell>
        </row>
        <row r="89">
          <cell r="B89" t="str">
            <v>Compass Plant</v>
          </cell>
          <cell r="C89" t="str">
            <v>Silphium laciniatum</v>
          </cell>
          <cell r="D89" t="str">
            <v>forb</v>
          </cell>
          <cell r="E89" t="str">
            <v>Yellow</v>
          </cell>
          <cell r="F89" t="str">
            <v>Jun - Sep</v>
          </cell>
          <cell r="G89" t="str">
            <v xml:space="preserve">96"      </v>
          </cell>
          <cell r="H89">
            <v>660</v>
          </cell>
          <cell r="J89" t="str">
            <v>no</v>
          </cell>
          <cell r="K89" t="str">
            <v>no</v>
          </cell>
          <cell r="L89" t="str">
            <v>X</v>
          </cell>
          <cell r="M89" t="str">
            <v>X</v>
          </cell>
          <cell r="N89" t="str">
            <v>X</v>
          </cell>
          <cell r="O89" t="str">
            <v>no</v>
          </cell>
          <cell r="P89" t="str">
            <v>no</v>
          </cell>
          <cell r="Q89" t="str">
            <v>no</v>
          </cell>
          <cell r="V89" t="str">
            <v>yes</v>
          </cell>
          <cell r="W89" t="str">
            <v>yes</v>
          </cell>
          <cell r="X89" t="str">
            <v>Early</v>
          </cell>
          <cell r="Y89" t="str">
            <v>Mid</v>
          </cell>
          <cell r="Z89" t="str">
            <v>Late</v>
          </cell>
          <cell r="AC89" t="str">
            <v>X</v>
          </cell>
          <cell r="AD89" t="str">
            <v>Very attractive</v>
          </cell>
        </row>
        <row r="90">
          <cell r="B90" t="str">
            <v>Coneflower, Orange</v>
          </cell>
          <cell r="C90" t="str">
            <v>Rudbeckia fulgida</v>
          </cell>
          <cell r="D90" t="str">
            <v>forb</v>
          </cell>
          <cell r="E90" t="str">
            <v>Orange</v>
          </cell>
          <cell r="F90" t="str">
            <v>Jul - Sep</v>
          </cell>
          <cell r="G90" t="str">
            <v xml:space="preserve">36"      </v>
          </cell>
          <cell r="H90">
            <v>31000</v>
          </cell>
          <cell r="J90" t="str">
            <v>X</v>
          </cell>
          <cell r="K90" t="str">
            <v>X</v>
          </cell>
          <cell r="L90" t="str">
            <v>X</v>
          </cell>
          <cell r="M90" t="str">
            <v>no</v>
          </cell>
          <cell r="N90" t="str">
            <v>no</v>
          </cell>
          <cell r="O90" t="str">
            <v>no</v>
          </cell>
          <cell r="P90" t="str">
            <v>no</v>
          </cell>
          <cell r="Q90" t="str">
            <v>no</v>
          </cell>
          <cell r="V90" t="str">
            <v>yes</v>
          </cell>
          <cell r="W90" t="str">
            <v>no</v>
          </cell>
          <cell r="X90" t="str">
            <v/>
          </cell>
          <cell r="Y90" t="str">
            <v>Mid</v>
          </cell>
          <cell r="Z90" t="str">
            <v>Late</v>
          </cell>
          <cell r="AD90" t="str">
            <v>unknown</v>
          </cell>
        </row>
        <row r="91">
          <cell r="B91" t="str">
            <v>Coneflower, Pale Purple</v>
          </cell>
          <cell r="C91" t="str">
            <v>Echinacea pallida</v>
          </cell>
          <cell r="D91" t="str">
            <v>forb</v>
          </cell>
          <cell r="E91" t="str">
            <v>Lavender</v>
          </cell>
          <cell r="F91" t="str">
            <v>May - Jul</v>
          </cell>
          <cell r="G91" t="str">
            <v xml:space="preserve">36"      </v>
          </cell>
          <cell r="H91">
            <v>5200</v>
          </cell>
          <cell r="J91" t="str">
            <v>no</v>
          </cell>
          <cell r="K91" t="str">
            <v>no</v>
          </cell>
          <cell r="L91" t="str">
            <v>no</v>
          </cell>
          <cell r="M91" t="str">
            <v>X</v>
          </cell>
          <cell r="N91" t="str">
            <v>X</v>
          </cell>
          <cell r="O91" t="str">
            <v>X</v>
          </cell>
          <cell r="P91" t="str">
            <v>no</v>
          </cell>
          <cell r="Q91" t="str">
            <v>no</v>
          </cell>
          <cell r="V91" t="str">
            <v>yes</v>
          </cell>
          <cell r="W91" t="str">
            <v>yes</v>
          </cell>
          <cell r="X91" t="str">
            <v>Early</v>
          </cell>
          <cell r="Y91" t="str">
            <v>Mid</v>
          </cell>
          <cell r="Z91" t="str">
            <v/>
          </cell>
          <cell r="AC91" t="str">
            <v>X</v>
          </cell>
          <cell r="AD91" t="str">
            <v>Very attractive</v>
          </cell>
        </row>
        <row r="92">
          <cell r="B92" t="str">
            <v>Coneflower, Purple</v>
          </cell>
          <cell r="C92" t="str">
            <v>Echinacea purpurea</v>
          </cell>
          <cell r="D92" t="str">
            <v>forb</v>
          </cell>
          <cell r="E92" t="str">
            <v>Purple</v>
          </cell>
          <cell r="F92" t="str">
            <v>Jul - Aug</v>
          </cell>
          <cell r="G92" t="str">
            <v xml:space="preserve">48"      </v>
          </cell>
          <cell r="H92">
            <v>6600</v>
          </cell>
          <cell r="J92" t="str">
            <v>no</v>
          </cell>
          <cell r="K92" t="str">
            <v>no</v>
          </cell>
          <cell r="L92" t="str">
            <v>X</v>
          </cell>
          <cell r="M92" t="str">
            <v>X</v>
          </cell>
          <cell r="N92" t="str">
            <v>X</v>
          </cell>
          <cell r="O92" t="str">
            <v>X</v>
          </cell>
          <cell r="P92" t="str">
            <v>no</v>
          </cell>
          <cell r="Q92" t="str">
            <v>no</v>
          </cell>
          <cell r="V92" t="str">
            <v>yes</v>
          </cell>
          <cell r="W92" t="str">
            <v>yes</v>
          </cell>
          <cell r="X92" t="str">
            <v/>
          </cell>
          <cell r="Y92" t="str">
            <v>Mid</v>
          </cell>
          <cell r="Z92" t="str">
            <v>Late</v>
          </cell>
          <cell r="AC92" t="str">
            <v>X</v>
          </cell>
          <cell r="AD92" t="str">
            <v>Very attractive</v>
          </cell>
        </row>
        <row r="93">
          <cell r="B93" t="str">
            <v>Coneflower, Yellow</v>
          </cell>
          <cell r="C93" t="str">
            <v>Ratibida pinnata</v>
          </cell>
          <cell r="D93" t="str">
            <v>forb</v>
          </cell>
          <cell r="E93" t="str">
            <v>Yellow</v>
          </cell>
          <cell r="F93" t="str">
            <v>Jul - Sep</v>
          </cell>
          <cell r="G93" t="str">
            <v xml:space="preserve">60"      </v>
          </cell>
          <cell r="H93">
            <v>30000</v>
          </cell>
          <cell r="J93" t="str">
            <v>no</v>
          </cell>
          <cell r="K93" t="str">
            <v>no</v>
          </cell>
          <cell r="L93" t="str">
            <v>no</v>
          </cell>
          <cell r="M93" t="str">
            <v>X</v>
          </cell>
          <cell r="N93" t="str">
            <v>X</v>
          </cell>
          <cell r="O93" t="str">
            <v>X</v>
          </cell>
          <cell r="P93" t="str">
            <v>no</v>
          </cell>
          <cell r="Q93" t="str">
            <v>no</v>
          </cell>
          <cell r="V93" t="str">
            <v>yes</v>
          </cell>
          <cell r="W93" t="str">
            <v>yes</v>
          </cell>
          <cell r="X93" t="str">
            <v/>
          </cell>
          <cell r="Y93" t="str">
            <v>Mid</v>
          </cell>
          <cell r="Z93" t="str">
            <v>Late</v>
          </cell>
          <cell r="AC93" t="str">
            <v>X</v>
          </cell>
          <cell r="AD93" t="str">
            <v>Very attractive</v>
          </cell>
        </row>
        <row r="94">
          <cell r="B94" t="str">
            <v>Coreopsis, Prairie</v>
          </cell>
          <cell r="C94" t="str">
            <v>Coreopsis palmata</v>
          </cell>
          <cell r="D94" t="str">
            <v>forb</v>
          </cell>
          <cell r="E94" t="str">
            <v>Yellow</v>
          </cell>
          <cell r="F94" t="str">
            <v>Jun - Aug</v>
          </cell>
          <cell r="G94" t="str">
            <v xml:space="preserve">24"      </v>
          </cell>
          <cell r="H94">
            <v>10000</v>
          </cell>
          <cell r="J94" t="str">
            <v>no</v>
          </cell>
          <cell r="K94" t="str">
            <v>no</v>
          </cell>
          <cell r="L94" t="str">
            <v>no</v>
          </cell>
          <cell r="M94" t="str">
            <v>X</v>
          </cell>
          <cell r="N94" t="str">
            <v>X</v>
          </cell>
          <cell r="O94" t="str">
            <v>X</v>
          </cell>
          <cell r="P94" t="str">
            <v>no</v>
          </cell>
          <cell r="Q94" t="str">
            <v>no</v>
          </cell>
          <cell r="V94" t="str">
            <v>yes</v>
          </cell>
          <cell r="W94" t="str">
            <v>yes</v>
          </cell>
          <cell r="X94" t="str">
            <v>Early</v>
          </cell>
          <cell r="Y94" t="str">
            <v>Mid</v>
          </cell>
          <cell r="Z94" t="str">
            <v>Late</v>
          </cell>
          <cell r="AC94" t="str">
            <v>X</v>
          </cell>
          <cell r="AD94" t="str">
            <v>Very attractive</v>
          </cell>
        </row>
        <row r="95">
          <cell r="B95" t="str">
            <v>Coreopsis, Sand</v>
          </cell>
          <cell r="C95" t="str">
            <v>Coreopsis lanceolata</v>
          </cell>
          <cell r="D95" t="str">
            <v>forb</v>
          </cell>
          <cell r="E95" t="str">
            <v>Yellow</v>
          </cell>
          <cell r="F95" t="str">
            <v>May - Aug</v>
          </cell>
          <cell r="G95" t="str">
            <v xml:space="preserve">24"      </v>
          </cell>
          <cell r="H95">
            <v>20000</v>
          </cell>
          <cell r="J95" t="str">
            <v>no</v>
          </cell>
          <cell r="K95" t="str">
            <v>no</v>
          </cell>
          <cell r="L95" t="str">
            <v>no</v>
          </cell>
          <cell r="M95" t="str">
            <v>no</v>
          </cell>
          <cell r="N95" t="str">
            <v>X</v>
          </cell>
          <cell r="O95" t="str">
            <v>X</v>
          </cell>
          <cell r="P95" t="str">
            <v>no</v>
          </cell>
          <cell r="Q95" t="str">
            <v>no</v>
          </cell>
          <cell r="V95" t="str">
            <v>yes</v>
          </cell>
          <cell r="W95" t="str">
            <v>no</v>
          </cell>
          <cell r="X95" t="str">
            <v>Early</v>
          </cell>
          <cell r="Y95" t="str">
            <v>Mid</v>
          </cell>
          <cell r="Z95" t="str">
            <v>Late</v>
          </cell>
          <cell r="AD95" t="str">
            <v>Low attraction</v>
          </cell>
        </row>
        <row r="96">
          <cell r="B96" t="str">
            <v>Coreopsis, Tall</v>
          </cell>
          <cell r="C96" t="str">
            <v>Coreopsis tripteris</v>
          </cell>
          <cell r="D96" t="str">
            <v>forb</v>
          </cell>
          <cell r="E96" t="str">
            <v>Yellow</v>
          </cell>
          <cell r="F96" t="str">
            <v>Jul - Oct</v>
          </cell>
          <cell r="G96" t="str">
            <v xml:space="preserve">84"      </v>
          </cell>
          <cell r="H96">
            <v>14000</v>
          </cell>
          <cell r="J96" t="str">
            <v>no</v>
          </cell>
          <cell r="K96" t="str">
            <v>no</v>
          </cell>
          <cell r="L96" t="str">
            <v>X</v>
          </cell>
          <cell r="M96" t="str">
            <v>X</v>
          </cell>
          <cell r="N96" t="str">
            <v>X</v>
          </cell>
          <cell r="O96" t="str">
            <v>no</v>
          </cell>
          <cell r="P96" t="str">
            <v>no</v>
          </cell>
          <cell r="Q96" t="str">
            <v>no</v>
          </cell>
          <cell r="V96" t="str">
            <v>yes</v>
          </cell>
          <cell r="W96" t="str">
            <v>yes</v>
          </cell>
          <cell r="X96" t="str">
            <v/>
          </cell>
          <cell r="Y96" t="str">
            <v>Mid</v>
          </cell>
          <cell r="Z96" t="str">
            <v>Late</v>
          </cell>
          <cell r="AC96" t="str">
            <v>X</v>
          </cell>
          <cell r="AD96" t="str">
            <v>Moderately attractive</v>
          </cell>
        </row>
        <row r="97">
          <cell r="B97" t="str">
            <v>Cowbane</v>
          </cell>
          <cell r="C97" t="str">
            <v>Oxypolis rigidior</v>
          </cell>
          <cell r="D97" t="str">
            <v>forb</v>
          </cell>
          <cell r="E97" t="str">
            <v>White</v>
          </cell>
          <cell r="F97" t="str">
            <v>Jul - Sep</v>
          </cell>
          <cell r="G97" t="str">
            <v xml:space="preserve">60"      </v>
          </cell>
          <cell r="H97">
            <v>14600</v>
          </cell>
          <cell r="J97" t="str">
            <v>X</v>
          </cell>
          <cell r="K97" t="str">
            <v>X</v>
          </cell>
          <cell r="L97" t="str">
            <v>X</v>
          </cell>
          <cell r="M97" t="str">
            <v>no</v>
          </cell>
          <cell r="N97" t="str">
            <v>no</v>
          </cell>
          <cell r="O97" t="str">
            <v>no</v>
          </cell>
          <cell r="P97" t="str">
            <v>no</v>
          </cell>
          <cell r="Q97" t="str">
            <v>no</v>
          </cell>
          <cell r="V97" t="str">
            <v>no</v>
          </cell>
          <cell r="W97" t="str">
            <v>no</v>
          </cell>
          <cell r="X97" t="str">
            <v/>
          </cell>
          <cell r="Y97" t="str">
            <v>Mid</v>
          </cell>
          <cell r="Z97" t="str">
            <v>Late</v>
          </cell>
          <cell r="AD97" t="str">
            <v>Low attraction</v>
          </cell>
          <cell r="AE97" t="str">
            <v>Attracts flies, wasps</v>
          </cell>
        </row>
        <row r="98">
          <cell r="B98" t="str">
            <v>Culver's Root</v>
          </cell>
          <cell r="C98" t="str">
            <v>Veronicastrum virginicum</v>
          </cell>
          <cell r="D98" t="str">
            <v>forb</v>
          </cell>
          <cell r="E98" t="str">
            <v>White</v>
          </cell>
          <cell r="F98" t="str">
            <v>Jun - Aug</v>
          </cell>
          <cell r="G98" t="str">
            <v xml:space="preserve">60"      </v>
          </cell>
          <cell r="H98">
            <v>800000</v>
          </cell>
          <cell r="J98" t="str">
            <v>?</v>
          </cell>
          <cell r="K98" t="str">
            <v>no</v>
          </cell>
          <cell r="L98" t="str">
            <v>X</v>
          </cell>
          <cell r="M98" t="str">
            <v>X</v>
          </cell>
          <cell r="N98" t="str">
            <v>X</v>
          </cell>
          <cell r="O98" t="str">
            <v>no</v>
          </cell>
          <cell r="P98" t="str">
            <v>?</v>
          </cell>
          <cell r="Q98" t="str">
            <v>?</v>
          </cell>
          <cell r="V98" t="str">
            <v>yes</v>
          </cell>
          <cell r="W98" t="str">
            <v>yes</v>
          </cell>
          <cell r="X98" t="str">
            <v>Early</v>
          </cell>
          <cell r="Y98" t="str">
            <v>Mid</v>
          </cell>
          <cell r="Z98" t="str">
            <v>Late</v>
          </cell>
          <cell r="AC98" t="str">
            <v>X</v>
          </cell>
          <cell r="AD98" t="str">
            <v>Very attractive</v>
          </cell>
        </row>
        <row r="99">
          <cell r="B99" t="str">
            <v>Cup Plant</v>
          </cell>
          <cell r="C99" t="str">
            <v>Silphium perfoliatum</v>
          </cell>
          <cell r="D99" t="str">
            <v>forb</v>
          </cell>
          <cell r="E99" t="str">
            <v>Yellow</v>
          </cell>
          <cell r="F99" t="str">
            <v>Jul - Sep</v>
          </cell>
          <cell r="G99" t="str">
            <v xml:space="preserve">96"      </v>
          </cell>
          <cell r="H99">
            <v>1400</v>
          </cell>
          <cell r="J99" t="str">
            <v>X</v>
          </cell>
          <cell r="K99" t="str">
            <v>X</v>
          </cell>
          <cell r="L99" t="str">
            <v>X</v>
          </cell>
          <cell r="M99" t="str">
            <v>X</v>
          </cell>
          <cell r="N99" t="str">
            <v>no</v>
          </cell>
          <cell r="O99" t="str">
            <v>no</v>
          </cell>
          <cell r="P99" t="str">
            <v>X</v>
          </cell>
          <cell r="Q99" t="str">
            <v>X</v>
          </cell>
          <cell r="V99" t="str">
            <v>yes</v>
          </cell>
          <cell r="W99" t="str">
            <v>yes</v>
          </cell>
          <cell r="X99" t="str">
            <v/>
          </cell>
          <cell r="Y99" t="str">
            <v>Mid</v>
          </cell>
          <cell r="Z99" t="str">
            <v>Late</v>
          </cell>
          <cell r="AC99" t="str">
            <v>X</v>
          </cell>
          <cell r="AD99" t="str">
            <v>Very attractive</v>
          </cell>
          <cell r="AE99" t="str">
            <v>stems used as nesting habitat by some bees</v>
          </cell>
        </row>
        <row r="100">
          <cell r="B100" t="str">
            <v>Cut Grass, Rice</v>
          </cell>
          <cell r="C100" t="str">
            <v>Leersia oryzoides</v>
          </cell>
          <cell r="D100" t="str">
            <v>sedge/rush/grass</v>
          </cell>
          <cell r="E100" t="str">
            <v xml:space="preserve">   </v>
          </cell>
          <cell r="F100" t="str">
            <v xml:space="preserve"> - </v>
          </cell>
          <cell r="G100" t="str">
            <v xml:space="preserve">48"      </v>
          </cell>
          <cell r="H100">
            <v>34000</v>
          </cell>
          <cell r="J100" t="str">
            <v>?</v>
          </cell>
          <cell r="K100" t="str">
            <v>X</v>
          </cell>
          <cell r="L100" t="str">
            <v>X</v>
          </cell>
          <cell r="M100" t="str">
            <v>no</v>
          </cell>
          <cell r="N100" t="str">
            <v>no</v>
          </cell>
          <cell r="O100" t="str">
            <v>no</v>
          </cell>
          <cell r="P100" t="str">
            <v>?</v>
          </cell>
          <cell r="Q100" t="str">
            <v>?</v>
          </cell>
          <cell r="V100" t="str">
            <v>no</v>
          </cell>
          <cell r="W100" t="str">
            <v>no</v>
          </cell>
          <cell r="X100" t="str">
            <v/>
          </cell>
          <cell r="Y100" t="str">
            <v/>
          </cell>
          <cell r="Z100" t="str">
            <v/>
          </cell>
          <cell r="AD100" t="str">
            <v>n/a</v>
          </cell>
        </row>
        <row r="101">
          <cell r="B101" t="str">
            <v>Dock, Great Water</v>
          </cell>
          <cell r="C101" t="str">
            <v>Rumex orbiculatus</v>
          </cell>
          <cell r="D101" t="str">
            <v>forb</v>
          </cell>
          <cell r="E101" t="str">
            <v>Green</v>
          </cell>
          <cell r="F101" t="str">
            <v>May - Sep</v>
          </cell>
          <cell r="G101" t="str">
            <v xml:space="preserve">48"      </v>
          </cell>
          <cell r="H101">
            <v>11900</v>
          </cell>
          <cell r="J101" t="str">
            <v>?</v>
          </cell>
          <cell r="K101" t="str">
            <v>X</v>
          </cell>
          <cell r="L101" t="str">
            <v>X</v>
          </cell>
          <cell r="M101" t="str">
            <v>no</v>
          </cell>
          <cell r="N101" t="str">
            <v>no</v>
          </cell>
          <cell r="O101" t="str">
            <v>no</v>
          </cell>
          <cell r="P101" t="str">
            <v>?</v>
          </cell>
          <cell r="Q101" t="str">
            <v>?</v>
          </cell>
          <cell r="V101" t="str">
            <v>no</v>
          </cell>
          <cell r="W101" t="str">
            <v>no</v>
          </cell>
          <cell r="X101" t="str">
            <v>Early</v>
          </cell>
          <cell r="Y101" t="str">
            <v>Mid</v>
          </cell>
          <cell r="Z101" t="str">
            <v>Late</v>
          </cell>
          <cell r="AD101" t="str">
            <v>unknown</v>
          </cell>
        </row>
        <row r="102">
          <cell r="B102" t="str">
            <v>Dock, Pale</v>
          </cell>
          <cell r="C102" t="str">
            <v>Rumex altissimus</v>
          </cell>
          <cell r="D102" t="str">
            <v>forb</v>
          </cell>
          <cell r="E102" t="str">
            <v>Green</v>
          </cell>
          <cell r="F102" t="str">
            <v>May - Jul</v>
          </cell>
          <cell r="G102" t="str">
            <v xml:space="preserve">36"      </v>
          </cell>
          <cell r="H102">
            <v>15000</v>
          </cell>
          <cell r="J102" t="str">
            <v>?</v>
          </cell>
          <cell r="K102" t="str">
            <v>no</v>
          </cell>
          <cell r="L102" t="str">
            <v>X</v>
          </cell>
          <cell r="M102" t="str">
            <v>X</v>
          </cell>
          <cell r="N102" t="str">
            <v>no</v>
          </cell>
          <cell r="O102" t="str">
            <v>no</v>
          </cell>
          <cell r="P102" t="str">
            <v>?</v>
          </cell>
          <cell r="Q102" t="str">
            <v>?</v>
          </cell>
          <cell r="V102" t="str">
            <v>no</v>
          </cell>
          <cell r="W102" t="str">
            <v>no</v>
          </cell>
          <cell r="X102" t="str">
            <v>Early</v>
          </cell>
          <cell r="Y102" t="str">
            <v>Mid</v>
          </cell>
          <cell r="Z102" t="str">
            <v/>
          </cell>
          <cell r="AD102" t="str">
            <v>unknown</v>
          </cell>
        </row>
        <row r="103">
          <cell r="B103" t="str">
            <v>Dock, Prairie</v>
          </cell>
          <cell r="C103" t="str">
            <v>Silphium terebinthinaceum</v>
          </cell>
          <cell r="D103" t="str">
            <v>forb</v>
          </cell>
          <cell r="E103" t="str">
            <v>Yellow</v>
          </cell>
          <cell r="F103" t="str">
            <v>Jul - Sep</v>
          </cell>
          <cell r="G103" t="str">
            <v xml:space="preserve">9'      </v>
          </cell>
          <cell r="H103">
            <v>1000</v>
          </cell>
          <cell r="J103" t="str">
            <v>no</v>
          </cell>
          <cell r="K103" t="str">
            <v>X</v>
          </cell>
          <cell r="L103" t="str">
            <v>X</v>
          </cell>
          <cell r="M103" t="str">
            <v>X</v>
          </cell>
          <cell r="N103" t="str">
            <v>X</v>
          </cell>
          <cell r="O103" t="str">
            <v>X</v>
          </cell>
          <cell r="P103" t="str">
            <v>X</v>
          </cell>
          <cell r="Q103" t="str">
            <v>X</v>
          </cell>
          <cell r="V103" t="str">
            <v>yes</v>
          </cell>
          <cell r="W103" t="str">
            <v>yes</v>
          </cell>
          <cell r="X103" t="str">
            <v/>
          </cell>
          <cell r="Y103" t="str">
            <v>Mid</v>
          </cell>
          <cell r="Z103" t="str">
            <v>Late</v>
          </cell>
          <cell r="AC103" t="str">
            <v>X</v>
          </cell>
          <cell r="AD103" t="str">
            <v>Attractive</v>
          </cell>
        </row>
        <row r="104">
          <cell r="B104" t="str">
            <v>Dock, Swamp</v>
          </cell>
          <cell r="C104" t="str">
            <v>Rumex verticillatus</v>
          </cell>
          <cell r="D104" t="str">
            <v>forb</v>
          </cell>
          <cell r="E104" t="str">
            <v>Green</v>
          </cell>
          <cell r="F104" t="str">
            <v>May - Sep</v>
          </cell>
          <cell r="G104" t="str">
            <v xml:space="preserve">36"      </v>
          </cell>
          <cell r="H104">
            <v>10000</v>
          </cell>
          <cell r="J104" t="str">
            <v>?</v>
          </cell>
          <cell r="K104" t="str">
            <v>X</v>
          </cell>
          <cell r="L104" t="str">
            <v>X</v>
          </cell>
          <cell r="M104" t="str">
            <v>no</v>
          </cell>
          <cell r="N104" t="str">
            <v>no</v>
          </cell>
          <cell r="O104" t="str">
            <v>no</v>
          </cell>
          <cell r="P104" t="str">
            <v>?</v>
          </cell>
          <cell r="Q104" t="str">
            <v>?</v>
          </cell>
          <cell r="V104" t="str">
            <v>no</v>
          </cell>
          <cell r="W104" t="str">
            <v>no</v>
          </cell>
          <cell r="X104" t="str">
            <v>Early</v>
          </cell>
          <cell r="Y104" t="str">
            <v>Mid</v>
          </cell>
          <cell r="Z104" t="str">
            <v>Late</v>
          </cell>
          <cell r="AD104" t="str">
            <v>unknown</v>
          </cell>
        </row>
        <row r="105">
          <cell r="B105" t="str">
            <v>Dogbane, Clasping-leaf</v>
          </cell>
          <cell r="C105" t="str">
            <v>Apocynum cannabinum</v>
          </cell>
          <cell r="D105" t="str">
            <v>forb</v>
          </cell>
          <cell r="E105" t="str">
            <v>White</v>
          </cell>
          <cell r="F105" t="str">
            <v>?</v>
          </cell>
          <cell r="G105" t="str">
            <v>?</v>
          </cell>
          <cell r="J105" t="str">
            <v>?</v>
          </cell>
          <cell r="K105" t="str">
            <v>?</v>
          </cell>
          <cell r="L105" t="str">
            <v>?</v>
          </cell>
          <cell r="M105" t="str">
            <v>?</v>
          </cell>
          <cell r="N105" t="str">
            <v>?</v>
          </cell>
          <cell r="O105" t="str">
            <v>?</v>
          </cell>
          <cell r="P105" t="str">
            <v>?</v>
          </cell>
          <cell r="Q105" t="str">
            <v>?</v>
          </cell>
          <cell r="V105" t="str">
            <v>no</v>
          </cell>
          <cell r="W105" t="str">
            <v>no</v>
          </cell>
          <cell r="X105" t="str">
            <v/>
          </cell>
          <cell r="Y105" t="str">
            <v/>
          </cell>
          <cell r="Z105" t="str">
            <v/>
          </cell>
          <cell r="AC105" t="str">
            <v>X</v>
          </cell>
          <cell r="AD105" t="str">
            <v>Low to moderately attractive</v>
          </cell>
          <cell r="AE105" t="str">
            <v>Especially attractive to flies</v>
          </cell>
        </row>
        <row r="106">
          <cell r="B106" t="str">
            <v>Dogbane, Spreading</v>
          </cell>
          <cell r="C106" t="str">
            <v>Apocynum androsaemifolium</v>
          </cell>
          <cell r="D106" t="str">
            <v>forb</v>
          </cell>
          <cell r="E106" t="str">
            <v>Pink</v>
          </cell>
          <cell r="F106" t="str">
            <v>May-Sep</v>
          </cell>
          <cell r="G106" t="str">
            <v>1’-4’</v>
          </cell>
          <cell r="H106">
            <v>25000</v>
          </cell>
          <cell r="J106" t="str">
            <v>?</v>
          </cell>
          <cell r="K106" t="str">
            <v>?</v>
          </cell>
          <cell r="L106" t="str">
            <v>?</v>
          </cell>
          <cell r="M106" t="str">
            <v>?</v>
          </cell>
          <cell r="N106" t="str">
            <v>?</v>
          </cell>
          <cell r="O106" t="str">
            <v>?</v>
          </cell>
          <cell r="P106" t="str">
            <v>?</v>
          </cell>
          <cell r="Q106" t="str">
            <v>?</v>
          </cell>
          <cell r="V106" t="str">
            <v>no</v>
          </cell>
          <cell r="W106" t="str">
            <v>no</v>
          </cell>
          <cell r="X106" t="str">
            <v>Early</v>
          </cell>
          <cell r="Y106" t="str">
            <v>Mid</v>
          </cell>
          <cell r="Z106" t="str">
            <v>Late</v>
          </cell>
          <cell r="AC106" t="str">
            <v>X</v>
          </cell>
          <cell r="AD106" t="str">
            <v>Moderately attractive</v>
          </cell>
        </row>
        <row r="107">
          <cell r="B107" t="str">
            <v>Dropseed, Northern</v>
          </cell>
          <cell r="C107" t="str">
            <v>Sporobolus heterolepis</v>
          </cell>
          <cell r="D107" t="str">
            <v>grass</v>
          </cell>
          <cell r="E107" t="str">
            <v xml:space="preserve">   </v>
          </cell>
          <cell r="F107" t="str">
            <v xml:space="preserve"> - </v>
          </cell>
          <cell r="G107" t="str">
            <v xml:space="preserve">36"      </v>
          </cell>
          <cell r="H107">
            <v>16000</v>
          </cell>
          <cell r="J107" t="str">
            <v>?</v>
          </cell>
          <cell r="K107" t="str">
            <v>no</v>
          </cell>
          <cell r="L107" t="str">
            <v>X</v>
          </cell>
          <cell r="M107" t="str">
            <v>X</v>
          </cell>
          <cell r="N107" t="str">
            <v>X</v>
          </cell>
          <cell r="O107" t="str">
            <v>X</v>
          </cell>
          <cell r="P107" t="str">
            <v>?</v>
          </cell>
          <cell r="Q107" t="str">
            <v>?</v>
          </cell>
          <cell r="V107" t="str">
            <v>no</v>
          </cell>
          <cell r="W107" t="str">
            <v>no</v>
          </cell>
          <cell r="X107" t="str">
            <v/>
          </cell>
          <cell r="Y107" t="str">
            <v/>
          </cell>
          <cell r="Z107" t="str">
            <v/>
          </cell>
          <cell r="AD107" t="str">
            <v>n/a</v>
          </cell>
          <cell r="AE107" t="str">
            <v>nesting habitat</v>
          </cell>
        </row>
        <row r="108">
          <cell r="B108" t="str">
            <v>Figwort, Late</v>
          </cell>
          <cell r="C108" t="str">
            <v>Scrophularia marilandica</v>
          </cell>
          <cell r="D108" t="str">
            <v>forb</v>
          </cell>
          <cell r="E108" t="str">
            <v>Brown</v>
          </cell>
          <cell r="F108" t="str">
            <v>Jun - Oct</v>
          </cell>
          <cell r="G108" t="str">
            <v xml:space="preserve">72"      </v>
          </cell>
          <cell r="H108">
            <v>170000</v>
          </cell>
          <cell r="J108" t="str">
            <v>no</v>
          </cell>
          <cell r="K108" t="str">
            <v>no</v>
          </cell>
          <cell r="L108" t="str">
            <v>no</v>
          </cell>
          <cell r="M108" t="str">
            <v>X</v>
          </cell>
          <cell r="N108" t="str">
            <v>X</v>
          </cell>
          <cell r="O108" t="str">
            <v>no</v>
          </cell>
          <cell r="P108" t="str">
            <v>no</v>
          </cell>
          <cell r="Q108" t="str">
            <v>no</v>
          </cell>
          <cell r="V108" t="str">
            <v>yes</v>
          </cell>
          <cell r="W108" t="str">
            <v>no</v>
          </cell>
          <cell r="X108" t="str">
            <v>Early</v>
          </cell>
          <cell r="Y108" t="str">
            <v>Mid</v>
          </cell>
          <cell r="Z108" t="str">
            <v>Late</v>
          </cell>
          <cell r="AC108" t="str">
            <v>X</v>
          </cell>
          <cell r="AD108" t="str">
            <v>Moderately attractive</v>
          </cell>
        </row>
        <row r="109">
          <cell r="B109" t="str">
            <v>Fire Pink</v>
          </cell>
          <cell r="C109" t="str">
            <v>Silene virginica</v>
          </cell>
          <cell r="D109" t="str">
            <v>forb</v>
          </cell>
          <cell r="E109" t="str">
            <v>Red</v>
          </cell>
          <cell r="F109" t="str">
            <v>Apr - Aug</v>
          </cell>
          <cell r="G109" t="str">
            <v xml:space="preserve">24"      </v>
          </cell>
          <cell r="H109">
            <v>26000</v>
          </cell>
          <cell r="J109" t="str">
            <v>?</v>
          </cell>
          <cell r="K109" t="str">
            <v>no</v>
          </cell>
          <cell r="L109" t="str">
            <v>no</v>
          </cell>
          <cell r="M109" t="str">
            <v>no</v>
          </cell>
          <cell r="N109" t="str">
            <v>X</v>
          </cell>
          <cell r="O109" t="str">
            <v>X</v>
          </cell>
          <cell r="P109" t="str">
            <v>?</v>
          </cell>
          <cell r="Q109" t="str">
            <v>?</v>
          </cell>
          <cell r="V109" t="str">
            <v>no</v>
          </cell>
          <cell r="W109" t="str">
            <v>no</v>
          </cell>
          <cell r="X109" t="str">
            <v>Early</v>
          </cell>
          <cell r="Y109" t="str">
            <v>Mid</v>
          </cell>
          <cell r="Z109" t="str">
            <v>Late</v>
          </cell>
          <cell r="AD109" t="str">
            <v>unknown</v>
          </cell>
        </row>
        <row r="110">
          <cell r="B110" t="str">
            <v>Foxglove, Smooth False</v>
          </cell>
          <cell r="C110" t="str">
            <v>Aureolaria flava</v>
          </cell>
          <cell r="D110" t="str">
            <v>forb</v>
          </cell>
          <cell r="E110" t="str">
            <v>Yellow</v>
          </cell>
          <cell r="F110" t="str">
            <v>Jul - Oct</v>
          </cell>
          <cell r="G110" t="str">
            <v>3’-5’</v>
          </cell>
          <cell r="H110">
            <v>7000</v>
          </cell>
          <cell r="J110" t="str">
            <v>?</v>
          </cell>
          <cell r="K110" t="str">
            <v>?</v>
          </cell>
          <cell r="L110" t="str">
            <v>?</v>
          </cell>
          <cell r="M110" t="str">
            <v>?</v>
          </cell>
          <cell r="N110" t="str">
            <v>?</v>
          </cell>
          <cell r="O110" t="str">
            <v>?</v>
          </cell>
          <cell r="P110" t="str">
            <v>?</v>
          </cell>
          <cell r="Q110" t="str">
            <v>?</v>
          </cell>
          <cell r="V110" t="str">
            <v>no</v>
          </cell>
          <cell r="W110" t="str">
            <v>no</v>
          </cell>
          <cell r="X110" t="str">
            <v/>
          </cell>
          <cell r="Y110" t="str">
            <v>Mid</v>
          </cell>
          <cell r="Z110" t="str">
            <v>Late</v>
          </cell>
          <cell r="AC110" t="str">
            <v>X</v>
          </cell>
          <cell r="AD110" t="str">
            <v>Low to moderately attractive</v>
          </cell>
          <cell r="AE110" t="str">
            <v>Brings in hummingbirds, bumble bees</v>
          </cell>
        </row>
        <row r="111">
          <cell r="B111" t="str">
            <v>Garlic, Wild</v>
          </cell>
          <cell r="C111" t="str">
            <v>Allium canadense</v>
          </cell>
          <cell r="D111" t="str">
            <v>forb</v>
          </cell>
          <cell r="E111" t="str">
            <v>Pink</v>
          </cell>
          <cell r="F111" t="str">
            <v>Apr - Jul</v>
          </cell>
          <cell r="G111" t="str">
            <v xml:space="preserve">18"     </v>
          </cell>
          <cell r="H111">
            <v>560</v>
          </cell>
          <cell r="J111" t="str">
            <v>no</v>
          </cell>
          <cell r="K111" t="str">
            <v>no</v>
          </cell>
          <cell r="L111" t="str">
            <v>X</v>
          </cell>
          <cell r="M111" t="str">
            <v>X</v>
          </cell>
          <cell r="N111" t="str">
            <v>X</v>
          </cell>
          <cell r="O111" t="str">
            <v>X</v>
          </cell>
          <cell r="P111" t="str">
            <v>no</v>
          </cell>
          <cell r="Q111" t="str">
            <v>no</v>
          </cell>
          <cell r="V111" t="str">
            <v>yes</v>
          </cell>
          <cell r="W111" t="str">
            <v>no</v>
          </cell>
          <cell r="X111" t="str">
            <v>Early</v>
          </cell>
          <cell r="Y111" t="str">
            <v>Mid</v>
          </cell>
          <cell r="Z111" t="str">
            <v/>
          </cell>
          <cell r="AC111" t="str">
            <v>X</v>
          </cell>
          <cell r="AD111" t="str">
            <v>Very attractive</v>
          </cell>
        </row>
        <row r="112">
          <cell r="B112" t="str">
            <v>Gentain, Bottle</v>
          </cell>
          <cell r="C112" t="str">
            <v>Gentiana andrewsii</v>
          </cell>
          <cell r="D112" t="str">
            <v>forb</v>
          </cell>
          <cell r="E112" t="str">
            <v>Blue</v>
          </cell>
          <cell r="F112" t="str">
            <v>Aug - Oct</v>
          </cell>
          <cell r="G112" t="str">
            <v xml:space="preserve">24"      </v>
          </cell>
          <cell r="H112">
            <v>280000</v>
          </cell>
          <cell r="J112" t="str">
            <v>X</v>
          </cell>
          <cell r="K112" t="str">
            <v>X</v>
          </cell>
          <cell r="L112" t="str">
            <v>X</v>
          </cell>
          <cell r="M112" t="str">
            <v>X</v>
          </cell>
          <cell r="N112" t="str">
            <v>no</v>
          </cell>
          <cell r="O112" t="str">
            <v>no</v>
          </cell>
          <cell r="P112" t="str">
            <v>no</v>
          </cell>
          <cell r="Q112" t="str">
            <v>no</v>
          </cell>
          <cell r="V112" t="str">
            <v>yes</v>
          </cell>
          <cell r="W112" t="str">
            <v>no</v>
          </cell>
          <cell r="X112" t="str">
            <v/>
          </cell>
          <cell r="Z112" t="str">
            <v>Late</v>
          </cell>
          <cell r="AD112" t="str">
            <v>Low attraction</v>
          </cell>
          <cell r="AE112" t="str">
            <v>Visited by bumble bees</v>
          </cell>
        </row>
        <row r="113">
          <cell r="B113" t="str">
            <v>Gentian, Cream</v>
          </cell>
          <cell r="C113" t="str">
            <v>Gentiana flavida</v>
          </cell>
          <cell r="D113" t="str">
            <v>forb</v>
          </cell>
          <cell r="E113" t="str">
            <v>Cream</v>
          </cell>
          <cell r="F113" t="str">
            <v>Aug - Oct</v>
          </cell>
          <cell r="G113" t="str">
            <v xml:space="preserve">36"      </v>
          </cell>
          <cell r="H113">
            <v>140000</v>
          </cell>
          <cell r="J113" t="str">
            <v>?</v>
          </cell>
          <cell r="K113" t="str">
            <v>no</v>
          </cell>
          <cell r="L113" t="str">
            <v>X</v>
          </cell>
          <cell r="M113" t="str">
            <v>X</v>
          </cell>
          <cell r="N113" t="str">
            <v>X</v>
          </cell>
          <cell r="O113" t="str">
            <v>no</v>
          </cell>
          <cell r="P113" t="str">
            <v>?</v>
          </cell>
          <cell r="Q113" t="str">
            <v>?</v>
          </cell>
          <cell r="V113" t="str">
            <v>yes</v>
          </cell>
          <cell r="W113" t="str">
            <v>no</v>
          </cell>
          <cell r="X113" t="str">
            <v/>
          </cell>
          <cell r="Z113" t="str">
            <v>Late</v>
          </cell>
          <cell r="AD113" t="str">
            <v>Low attraction</v>
          </cell>
          <cell r="AE113" t="str">
            <v>Visited by bumble bees</v>
          </cell>
        </row>
        <row r="114">
          <cell r="B114" t="str">
            <v>Gentian, Early Horse</v>
          </cell>
          <cell r="C114" t="str">
            <v>Triosteum aurantiacum</v>
          </cell>
          <cell r="D114" t="str">
            <v>forb</v>
          </cell>
          <cell r="E114" t="str">
            <v>Maroon</v>
          </cell>
          <cell r="F114" t="str">
            <v>Apr-Jun</v>
          </cell>
          <cell r="G114" t="str">
            <v>2’-4’</v>
          </cell>
          <cell r="H114">
            <v>984</v>
          </cell>
          <cell r="J114" t="str">
            <v>?</v>
          </cell>
          <cell r="K114" t="str">
            <v>?</v>
          </cell>
          <cell r="L114" t="str">
            <v>?</v>
          </cell>
          <cell r="M114" t="str">
            <v>?</v>
          </cell>
          <cell r="N114" t="str">
            <v>?</v>
          </cell>
          <cell r="O114" t="str">
            <v>?</v>
          </cell>
          <cell r="P114" t="str">
            <v>?</v>
          </cell>
          <cell r="Q114" t="str">
            <v>?</v>
          </cell>
          <cell r="V114" t="str">
            <v>no</v>
          </cell>
          <cell r="W114" t="str">
            <v>no</v>
          </cell>
          <cell r="X114" t="str">
            <v>Early</v>
          </cell>
          <cell r="Y114" t="str">
            <v>Mid</v>
          </cell>
          <cell r="Z114" t="str">
            <v/>
          </cell>
          <cell r="AD114" t="str">
            <v>unknown</v>
          </cell>
        </row>
        <row r="115">
          <cell r="B115" t="str">
            <v>Gentian, Rose</v>
          </cell>
          <cell r="C115" t="str">
            <v>Sabatia angularis</v>
          </cell>
          <cell r="D115" t="str">
            <v>forb</v>
          </cell>
          <cell r="E115" t="str">
            <v>Pink</v>
          </cell>
          <cell r="F115" t="str">
            <v>Jul - Nov</v>
          </cell>
          <cell r="G115" t="str">
            <v>1’-3’</v>
          </cell>
          <cell r="H115">
            <v>406250</v>
          </cell>
          <cell r="J115" t="str">
            <v>?</v>
          </cell>
          <cell r="K115" t="str">
            <v>?</v>
          </cell>
          <cell r="L115" t="str">
            <v>?</v>
          </cell>
          <cell r="M115" t="str">
            <v>?</v>
          </cell>
          <cell r="N115" t="str">
            <v>?</v>
          </cell>
          <cell r="O115" t="str">
            <v>?</v>
          </cell>
          <cell r="P115" t="str">
            <v>?</v>
          </cell>
          <cell r="Q115" t="str">
            <v>?</v>
          </cell>
          <cell r="V115" t="str">
            <v>no</v>
          </cell>
          <cell r="W115" t="str">
            <v>no</v>
          </cell>
          <cell r="X115" t="str">
            <v/>
          </cell>
          <cell r="Y115" t="str">
            <v>Mid</v>
          </cell>
          <cell r="Z115" t="str">
            <v>Late</v>
          </cell>
          <cell r="AD115" t="str">
            <v>Low attraction</v>
          </cell>
        </row>
        <row r="116">
          <cell r="B116" t="str">
            <v>Geranium, Wild</v>
          </cell>
          <cell r="C116" t="str">
            <v>Geranium maculatum</v>
          </cell>
          <cell r="D116" t="str">
            <v>forb</v>
          </cell>
          <cell r="E116" t="str">
            <v>Lavender</v>
          </cell>
          <cell r="F116" t="str">
            <v>Apr - Jul</v>
          </cell>
          <cell r="G116" t="str">
            <v xml:space="preserve">12"      </v>
          </cell>
          <cell r="H116">
            <v>5000</v>
          </cell>
          <cell r="J116" t="str">
            <v>?</v>
          </cell>
          <cell r="K116" t="str">
            <v>no</v>
          </cell>
          <cell r="L116" t="str">
            <v>no</v>
          </cell>
          <cell r="M116" t="str">
            <v>X</v>
          </cell>
          <cell r="N116" t="str">
            <v>X</v>
          </cell>
          <cell r="O116" t="str">
            <v>no</v>
          </cell>
          <cell r="P116" t="str">
            <v>?</v>
          </cell>
          <cell r="Q116" t="str">
            <v>?</v>
          </cell>
          <cell r="V116" t="str">
            <v>yes</v>
          </cell>
          <cell r="W116" t="str">
            <v>no</v>
          </cell>
          <cell r="X116" t="str">
            <v>Early</v>
          </cell>
          <cell r="Y116" t="str">
            <v>Mid</v>
          </cell>
          <cell r="Z116" t="str">
            <v/>
          </cell>
          <cell r="AC116" t="str">
            <v>X</v>
          </cell>
          <cell r="AD116" t="str">
            <v>Very attractive</v>
          </cell>
        </row>
        <row r="117">
          <cell r="B117" t="str">
            <v>Gerardia, Slender</v>
          </cell>
          <cell r="C117" t="str">
            <v>Agalinis tenuifolia</v>
          </cell>
          <cell r="D117" t="str">
            <v>forb</v>
          </cell>
          <cell r="E117" t="str">
            <v>Lavender</v>
          </cell>
          <cell r="F117" t="str">
            <v>Aug - Oct</v>
          </cell>
          <cell r="G117" t="str">
            <v xml:space="preserve">24"      </v>
          </cell>
          <cell r="H117">
            <v>800000</v>
          </cell>
          <cell r="J117" t="str">
            <v>no</v>
          </cell>
          <cell r="K117" t="str">
            <v>no</v>
          </cell>
          <cell r="L117" t="str">
            <v>X</v>
          </cell>
          <cell r="M117" t="str">
            <v>X</v>
          </cell>
          <cell r="N117" t="str">
            <v>X</v>
          </cell>
          <cell r="O117" t="str">
            <v>X</v>
          </cell>
          <cell r="P117" t="str">
            <v>no</v>
          </cell>
          <cell r="Q117" t="str">
            <v>no</v>
          </cell>
          <cell r="V117" t="str">
            <v>yes</v>
          </cell>
          <cell r="W117" t="str">
            <v>no</v>
          </cell>
          <cell r="X117" t="str">
            <v/>
          </cell>
          <cell r="Z117" t="str">
            <v>Late</v>
          </cell>
          <cell r="AC117" t="str">
            <v>X</v>
          </cell>
          <cell r="AD117" t="str">
            <v>Moderately attractive</v>
          </cell>
        </row>
        <row r="118">
          <cell r="B118" t="str">
            <v>Germander</v>
          </cell>
          <cell r="C118" t="str">
            <v>Teucrium canadense</v>
          </cell>
          <cell r="D118" t="str">
            <v>forb</v>
          </cell>
          <cell r="E118" t="str">
            <v>Pink</v>
          </cell>
          <cell r="F118" t="str">
            <v>Jun - Sep</v>
          </cell>
          <cell r="G118" t="str">
            <v xml:space="preserve">36"      </v>
          </cell>
          <cell r="H118">
            <v>20000</v>
          </cell>
          <cell r="J118" t="str">
            <v>?</v>
          </cell>
          <cell r="K118" t="str">
            <v>no</v>
          </cell>
          <cell r="L118" t="str">
            <v>X</v>
          </cell>
          <cell r="M118" t="str">
            <v>X</v>
          </cell>
          <cell r="N118" t="str">
            <v>X</v>
          </cell>
          <cell r="O118" t="str">
            <v>no</v>
          </cell>
          <cell r="P118" t="str">
            <v>?</v>
          </cell>
          <cell r="Q118" t="str">
            <v>?</v>
          </cell>
          <cell r="V118" t="str">
            <v>no</v>
          </cell>
          <cell r="W118" t="str">
            <v>no</v>
          </cell>
          <cell r="X118" t="str">
            <v>Early</v>
          </cell>
          <cell r="Y118" t="str">
            <v>Mid</v>
          </cell>
          <cell r="Z118" t="str">
            <v>Late</v>
          </cell>
          <cell r="AC118" t="str">
            <v>X</v>
          </cell>
          <cell r="AD118" t="str">
            <v>Very attractive</v>
          </cell>
        </row>
        <row r="119">
          <cell r="B119" t="str">
            <v>Golden Alexanders</v>
          </cell>
          <cell r="C119" t="str">
            <v>Zizia aurea</v>
          </cell>
          <cell r="D119" t="str">
            <v>forb</v>
          </cell>
          <cell r="E119" t="str">
            <v>Yellow</v>
          </cell>
          <cell r="F119" t="str">
            <v>Apr - Jun</v>
          </cell>
          <cell r="G119" t="str">
            <v xml:space="preserve">36"      </v>
          </cell>
          <cell r="H119">
            <v>11000</v>
          </cell>
          <cell r="J119" t="str">
            <v>X</v>
          </cell>
          <cell r="K119" t="str">
            <v>X</v>
          </cell>
          <cell r="L119" t="str">
            <v>X</v>
          </cell>
          <cell r="M119" t="str">
            <v>X</v>
          </cell>
          <cell r="N119" t="str">
            <v>X</v>
          </cell>
          <cell r="O119" t="str">
            <v>no</v>
          </cell>
          <cell r="P119" t="str">
            <v>X</v>
          </cell>
          <cell r="Q119" t="str">
            <v>X</v>
          </cell>
          <cell r="V119" t="str">
            <v>yes</v>
          </cell>
          <cell r="W119" t="str">
            <v>yes</v>
          </cell>
          <cell r="X119" t="str">
            <v>Early</v>
          </cell>
          <cell r="Y119" t="str">
            <v>Mid</v>
          </cell>
          <cell r="Z119" t="str">
            <v/>
          </cell>
          <cell r="AC119" t="str">
            <v>X</v>
          </cell>
          <cell r="AD119" t="str">
            <v>Very attractive</v>
          </cell>
        </row>
        <row r="120">
          <cell r="B120" t="str">
            <v>Golden Glow, Wild</v>
          </cell>
          <cell r="C120" t="str">
            <v>Rudbeckia laciniata</v>
          </cell>
          <cell r="D120" t="str">
            <v>forb</v>
          </cell>
          <cell r="E120" t="str">
            <v>Yellow</v>
          </cell>
          <cell r="F120" t="str">
            <v>Jul - Oct</v>
          </cell>
          <cell r="G120" t="str">
            <v xml:space="preserve">84"      </v>
          </cell>
          <cell r="H120">
            <v>14000</v>
          </cell>
          <cell r="J120" t="str">
            <v>X</v>
          </cell>
          <cell r="K120" t="str">
            <v>X</v>
          </cell>
          <cell r="L120" t="str">
            <v>X</v>
          </cell>
          <cell r="M120" t="str">
            <v>X</v>
          </cell>
          <cell r="N120" t="str">
            <v>no</v>
          </cell>
          <cell r="O120" t="str">
            <v>no</v>
          </cell>
          <cell r="P120" t="str">
            <v>no</v>
          </cell>
          <cell r="Q120" t="str">
            <v>no</v>
          </cell>
          <cell r="V120" t="str">
            <v>yes</v>
          </cell>
          <cell r="W120" t="str">
            <v>no</v>
          </cell>
          <cell r="X120" t="str">
            <v/>
          </cell>
          <cell r="Y120" t="str">
            <v>Mid</v>
          </cell>
          <cell r="Z120" t="str">
            <v>Late</v>
          </cell>
          <cell r="AC120" t="str">
            <v>X</v>
          </cell>
          <cell r="AD120" t="str">
            <v>Moderately attractive</v>
          </cell>
        </row>
        <row r="121">
          <cell r="B121" t="str">
            <v>Goldenrod, Blue-stemmed</v>
          </cell>
          <cell r="C121" t="str">
            <v>Solidago caesia</v>
          </cell>
          <cell r="D121" t="str">
            <v>forb</v>
          </cell>
          <cell r="E121" t="str">
            <v>Yellow</v>
          </cell>
          <cell r="F121" t="str">
            <v>Sep-Oct</v>
          </cell>
          <cell r="G121" t="str">
            <v>1’-2’</v>
          </cell>
          <cell r="H121">
            <v>546875</v>
          </cell>
          <cell r="J121" t="str">
            <v>?</v>
          </cell>
          <cell r="K121" t="str">
            <v>?</v>
          </cell>
          <cell r="L121" t="str">
            <v>?</v>
          </cell>
          <cell r="M121" t="str">
            <v>?</v>
          </cell>
          <cell r="N121" t="str">
            <v>?</v>
          </cell>
          <cell r="O121" t="str">
            <v>?</v>
          </cell>
          <cell r="P121" t="str">
            <v>?</v>
          </cell>
          <cell r="Q121" t="str">
            <v>?</v>
          </cell>
          <cell r="V121" t="str">
            <v>no</v>
          </cell>
          <cell r="W121" t="str">
            <v>no</v>
          </cell>
          <cell r="X121" t="str">
            <v/>
          </cell>
          <cell r="Y121" t="str">
            <v/>
          </cell>
          <cell r="Z121" t="str">
            <v>Late</v>
          </cell>
          <cell r="AC121" t="str">
            <v>X</v>
          </cell>
          <cell r="AD121" t="str">
            <v>unknown, likely attractive</v>
          </cell>
        </row>
        <row r="122">
          <cell r="B122" t="str">
            <v>Goldenrod, Early</v>
          </cell>
          <cell r="C122" t="str">
            <v>Solidago juncea</v>
          </cell>
          <cell r="D122" t="str">
            <v>forb</v>
          </cell>
          <cell r="E122" t="str">
            <v>Yellow</v>
          </cell>
          <cell r="F122" t="str">
            <v>Jul - Sep</v>
          </cell>
          <cell r="G122" t="str">
            <v xml:space="preserve">36"      </v>
          </cell>
          <cell r="H122">
            <v>290000</v>
          </cell>
          <cell r="J122" t="str">
            <v>no</v>
          </cell>
          <cell r="K122" t="str">
            <v>no</v>
          </cell>
          <cell r="L122" t="str">
            <v>no</v>
          </cell>
          <cell r="M122" t="str">
            <v>X</v>
          </cell>
          <cell r="N122" t="str">
            <v>X</v>
          </cell>
          <cell r="O122" t="str">
            <v>X</v>
          </cell>
          <cell r="P122" t="str">
            <v>no</v>
          </cell>
          <cell r="Q122" t="str">
            <v>no</v>
          </cell>
          <cell r="V122" t="str">
            <v>yes</v>
          </cell>
          <cell r="W122" t="str">
            <v>no</v>
          </cell>
          <cell r="X122" t="str">
            <v/>
          </cell>
          <cell r="Y122" t="str">
            <v>Mid</v>
          </cell>
          <cell r="Z122" t="str">
            <v>Late</v>
          </cell>
          <cell r="AC122" t="str">
            <v>X</v>
          </cell>
          <cell r="AD122" t="str">
            <v>Very attractive</v>
          </cell>
        </row>
        <row r="123">
          <cell r="B123" t="str">
            <v>Goldenrod, Elm-leaved</v>
          </cell>
          <cell r="C123" t="str">
            <v>Solidago ulmifolia</v>
          </cell>
          <cell r="D123" t="str">
            <v>forb</v>
          </cell>
          <cell r="E123" t="str">
            <v>Yellow</v>
          </cell>
          <cell r="F123" t="str">
            <v>Jul - Oct</v>
          </cell>
          <cell r="G123" t="str">
            <v xml:space="preserve">36"      </v>
          </cell>
          <cell r="H123">
            <v>130000</v>
          </cell>
          <cell r="J123" t="str">
            <v>?</v>
          </cell>
          <cell r="K123" t="str">
            <v>no</v>
          </cell>
          <cell r="L123" t="str">
            <v>no</v>
          </cell>
          <cell r="M123" t="str">
            <v>X</v>
          </cell>
          <cell r="N123" t="str">
            <v>X</v>
          </cell>
          <cell r="O123" t="str">
            <v>no</v>
          </cell>
          <cell r="P123" t="str">
            <v>?</v>
          </cell>
          <cell r="Q123" t="str">
            <v>?</v>
          </cell>
          <cell r="V123" t="str">
            <v>no</v>
          </cell>
          <cell r="W123" t="str">
            <v>no</v>
          </cell>
          <cell r="X123" t="str">
            <v/>
          </cell>
          <cell r="Y123" t="str">
            <v>Mid</v>
          </cell>
          <cell r="Z123" t="str">
            <v>Late</v>
          </cell>
          <cell r="AC123" t="str">
            <v>X</v>
          </cell>
          <cell r="AD123" t="str">
            <v>unknown, likely attractive</v>
          </cell>
        </row>
        <row r="124">
          <cell r="B124" t="str">
            <v>Goldenrod, Grass-leaved</v>
          </cell>
          <cell r="C124" t="str">
            <v>Solidago graminifolia</v>
          </cell>
          <cell r="D124" t="str">
            <v>forb</v>
          </cell>
          <cell r="E124" t="str">
            <v>Yellow</v>
          </cell>
          <cell r="F124" t="str">
            <v>Jul - Oct</v>
          </cell>
          <cell r="G124" t="str">
            <v>36"</v>
          </cell>
          <cell r="H124">
            <v>350000</v>
          </cell>
          <cell r="J124" t="str">
            <v>X</v>
          </cell>
          <cell r="K124" t="str">
            <v>X</v>
          </cell>
          <cell r="L124" t="str">
            <v>X</v>
          </cell>
          <cell r="M124" t="str">
            <v>X</v>
          </cell>
          <cell r="N124" t="str">
            <v>X</v>
          </cell>
          <cell r="O124" t="str">
            <v>no</v>
          </cell>
          <cell r="P124" t="str">
            <v>X</v>
          </cell>
          <cell r="Q124" t="str">
            <v>X</v>
          </cell>
          <cell r="V124" t="str">
            <v>yes</v>
          </cell>
          <cell r="W124" t="str">
            <v>yes</v>
          </cell>
          <cell r="X124" t="str">
            <v/>
          </cell>
          <cell r="Y124" t="str">
            <v>Mid</v>
          </cell>
          <cell r="Z124" t="str">
            <v>Late</v>
          </cell>
          <cell r="AC124" t="str">
            <v>X</v>
          </cell>
          <cell r="AD124" t="str">
            <v>unknown, likely attractive</v>
          </cell>
        </row>
        <row r="125">
          <cell r="B125" t="str">
            <v>Goldenrod, Late</v>
          </cell>
          <cell r="C125" t="str">
            <v>Solidago gigantea</v>
          </cell>
          <cell r="D125" t="str">
            <v>forb</v>
          </cell>
          <cell r="E125" t="str">
            <v>Yellow</v>
          </cell>
          <cell r="F125" t="str">
            <v>Aug - Oct</v>
          </cell>
          <cell r="G125" t="str">
            <v xml:space="preserve">72"      </v>
          </cell>
          <cell r="H125">
            <v>250000</v>
          </cell>
          <cell r="J125" t="str">
            <v>X</v>
          </cell>
          <cell r="K125" t="str">
            <v>X</v>
          </cell>
          <cell r="L125" t="str">
            <v>X</v>
          </cell>
          <cell r="M125" t="str">
            <v>no</v>
          </cell>
          <cell r="N125" t="str">
            <v>no</v>
          </cell>
          <cell r="O125" t="str">
            <v>no</v>
          </cell>
          <cell r="P125" t="str">
            <v>X</v>
          </cell>
          <cell r="Q125" t="str">
            <v>X</v>
          </cell>
          <cell r="V125" t="str">
            <v>yes</v>
          </cell>
          <cell r="W125" t="str">
            <v>yes</v>
          </cell>
          <cell r="X125" t="str">
            <v/>
          </cell>
          <cell r="Z125" t="str">
            <v>Late</v>
          </cell>
          <cell r="AC125" t="str">
            <v>X</v>
          </cell>
          <cell r="AD125" t="str">
            <v>Very attractive</v>
          </cell>
        </row>
        <row r="126">
          <cell r="B126" t="str">
            <v>Goldenrod, Ohio</v>
          </cell>
          <cell r="C126" t="str">
            <v>Solidago ohioensis</v>
          </cell>
          <cell r="D126" t="str">
            <v>forb</v>
          </cell>
          <cell r="E126" t="str">
            <v>Yellow</v>
          </cell>
          <cell r="F126" t="str">
            <v>Jun - Oct</v>
          </cell>
          <cell r="G126" t="str">
            <v xml:space="preserve">36"      </v>
          </cell>
          <cell r="H126">
            <v>110000</v>
          </cell>
          <cell r="J126" t="str">
            <v>X</v>
          </cell>
          <cell r="K126" t="str">
            <v>X</v>
          </cell>
          <cell r="L126" t="str">
            <v>X</v>
          </cell>
          <cell r="M126" t="str">
            <v>no</v>
          </cell>
          <cell r="N126" t="str">
            <v>no</v>
          </cell>
          <cell r="O126" t="str">
            <v>no</v>
          </cell>
          <cell r="P126" t="str">
            <v>no</v>
          </cell>
          <cell r="Q126" t="str">
            <v>no</v>
          </cell>
          <cell r="V126" t="str">
            <v>yes</v>
          </cell>
          <cell r="W126" t="str">
            <v>yes</v>
          </cell>
          <cell r="X126" t="str">
            <v>Early</v>
          </cell>
          <cell r="Y126" t="str">
            <v>Mid</v>
          </cell>
          <cell r="Z126" t="str">
            <v>Late</v>
          </cell>
          <cell r="AC126" t="str">
            <v>X</v>
          </cell>
          <cell r="AD126" t="str">
            <v>unknown, likely attractive</v>
          </cell>
        </row>
        <row r="127">
          <cell r="B127" t="str">
            <v>Goldenrod, Old Field</v>
          </cell>
          <cell r="C127" t="str">
            <v>Solidago nemoralis</v>
          </cell>
          <cell r="D127" t="str">
            <v>forb</v>
          </cell>
          <cell r="E127" t="str">
            <v>Yellow</v>
          </cell>
          <cell r="F127" t="str">
            <v>Aug - Oct</v>
          </cell>
          <cell r="G127" t="str">
            <v xml:space="preserve">24"      </v>
          </cell>
          <cell r="H127">
            <v>300000</v>
          </cell>
          <cell r="J127" t="str">
            <v>no</v>
          </cell>
          <cell r="K127" t="str">
            <v>no</v>
          </cell>
          <cell r="L127" t="str">
            <v>no</v>
          </cell>
          <cell r="M127" t="str">
            <v>X</v>
          </cell>
          <cell r="N127" t="str">
            <v>X</v>
          </cell>
          <cell r="O127" t="str">
            <v>X</v>
          </cell>
          <cell r="P127" t="str">
            <v>no</v>
          </cell>
          <cell r="Q127" t="str">
            <v>no</v>
          </cell>
          <cell r="V127" t="str">
            <v>no</v>
          </cell>
          <cell r="W127" t="str">
            <v>no</v>
          </cell>
          <cell r="X127" t="str">
            <v/>
          </cell>
          <cell r="Z127" t="str">
            <v>Late</v>
          </cell>
          <cell r="AC127" t="str">
            <v>X</v>
          </cell>
          <cell r="AD127" t="str">
            <v>Very attractive</v>
          </cell>
        </row>
        <row r="128">
          <cell r="B128" t="str">
            <v>Goldenrod, Riddell's</v>
          </cell>
          <cell r="C128" t="str">
            <v>Solidago riddellii</v>
          </cell>
          <cell r="D128" t="str">
            <v>forb</v>
          </cell>
          <cell r="E128" t="str">
            <v>Yellow</v>
          </cell>
          <cell r="F128" t="str">
            <v>Aug - Oct</v>
          </cell>
          <cell r="G128" t="str">
            <v xml:space="preserve">36"      </v>
          </cell>
          <cell r="H128">
            <v>93000</v>
          </cell>
          <cell r="J128" t="str">
            <v>X</v>
          </cell>
          <cell r="K128" t="str">
            <v>X</v>
          </cell>
          <cell r="L128" t="str">
            <v>X</v>
          </cell>
          <cell r="M128" t="str">
            <v>X</v>
          </cell>
          <cell r="N128" t="str">
            <v>X</v>
          </cell>
          <cell r="O128" t="str">
            <v>X</v>
          </cell>
          <cell r="P128" t="str">
            <v>X</v>
          </cell>
          <cell r="Q128" t="str">
            <v>X</v>
          </cell>
          <cell r="V128" t="str">
            <v>yes</v>
          </cell>
          <cell r="W128" t="str">
            <v>yes</v>
          </cell>
          <cell r="X128" t="str">
            <v/>
          </cell>
          <cell r="Z128" t="str">
            <v>Late</v>
          </cell>
          <cell r="AC128" t="str">
            <v>X</v>
          </cell>
          <cell r="AD128" t="str">
            <v>Very attractive</v>
          </cell>
        </row>
        <row r="129">
          <cell r="B129" t="str">
            <v>Goldenrod, Showy</v>
          </cell>
          <cell r="C129" t="str">
            <v>Solidago speciosa</v>
          </cell>
          <cell r="D129" t="str">
            <v>forb</v>
          </cell>
          <cell r="E129" t="str">
            <v>Yellow</v>
          </cell>
          <cell r="F129" t="str">
            <v>Aug - Oct</v>
          </cell>
          <cell r="G129" t="str">
            <v xml:space="preserve">60"      </v>
          </cell>
          <cell r="H129">
            <v>95000</v>
          </cell>
          <cell r="J129" t="str">
            <v>no</v>
          </cell>
          <cell r="K129" t="str">
            <v>no</v>
          </cell>
          <cell r="L129" t="str">
            <v>no</v>
          </cell>
          <cell r="M129" t="str">
            <v>X</v>
          </cell>
          <cell r="N129" t="str">
            <v>X</v>
          </cell>
          <cell r="O129" t="str">
            <v>X</v>
          </cell>
          <cell r="P129" t="str">
            <v>no</v>
          </cell>
          <cell r="Q129" t="str">
            <v>no</v>
          </cell>
          <cell r="V129" t="str">
            <v>yes</v>
          </cell>
          <cell r="W129" t="str">
            <v>no</v>
          </cell>
          <cell r="X129" t="str">
            <v/>
          </cell>
          <cell r="Z129" t="str">
            <v>Late</v>
          </cell>
          <cell r="AC129" t="str">
            <v>X</v>
          </cell>
          <cell r="AD129" t="str">
            <v>Very attractive</v>
          </cell>
        </row>
        <row r="130">
          <cell r="B130" t="str">
            <v>Goldenrod, Stiff</v>
          </cell>
          <cell r="C130" t="str">
            <v>Solidago rigida</v>
          </cell>
          <cell r="D130" t="str">
            <v>forb</v>
          </cell>
          <cell r="E130" t="str">
            <v>Yellow</v>
          </cell>
          <cell r="F130" t="str">
            <v>Aug - Oct</v>
          </cell>
          <cell r="G130" t="str">
            <v xml:space="preserve">48"      </v>
          </cell>
          <cell r="H130">
            <v>41000</v>
          </cell>
          <cell r="J130" t="str">
            <v>no</v>
          </cell>
          <cell r="K130" t="str">
            <v>no</v>
          </cell>
          <cell r="L130" t="str">
            <v>X</v>
          </cell>
          <cell r="M130" t="str">
            <v>X</v>
          </cell>
          <cell r="N130" t="str">
            <v>X</v>
          </cell>
          <cell r="O130" t="str">
            <v>X</v>
          </cell>
          <cell r="P130" t="str">
            <v>no</v>
          </cell>
          <cell r="Q130" t="str">
            <v>no</v>
          </cell>
          <cell r="V130" t="str">
            <v>yes</v>
          </cell>
          <cell r="W130" t="str">
            <v>yes</v>
          </cell>
          <cell r="X130" t="str">
            <v/>
          </cell>
          <cell r="Z130" t="str">
            <v>Late</v>
          </cell>
          <cell r="AC130" t="str">
            <v>X</v>
          </cell>
          <cell r="AD130" t="str">
            <v>Very attractive</v>
          </cell>
        </row>
        <row r="131">
          <cell r="B131" t="str">
            <v>Goldenrod, Swamp</v>
          </cell>
          <cell r="C131" t="str">
            <v>Solidago patula</v>
          </cell>
          <cell r="D131" t="str">
            <v>forb</v>
          </cell>
          <cell r="E131" t="str">
            <v>Yellow</v>
          </cell>
          <cell r="F131" t="str">
            <v>Aug - Oct</v>
          </cell>
          <cell r="G131" t="str">
            <v xml:space="preserve">60"      </v>
          </cell>
          <cell r="H131">
            <v>230000</v>
          </cell>
          <cell r="J131" t="str">
            <v>X</v>
          </cell>
          <cell r="K131" t="str">
            <v>X</v>
          </cell>
          <cell r="L131" t="str">
            <v>X</v>
          </cell>
          <cell r="M131" t="str">
            <v>no</v>
          </cell>
          <cell r="N131" t="str">
            <v>no</v>
          </cell>
          <cell r="O131" t="str">
            <v>no</v>
          </cell>
          <cell r="P131" t="str">
            <v>X</v>
          </cell>
          <cell r="Q131" t="str">
            <v>no</v>
          </cell>
          <cell r="V131" t="str">
            <v>yes</v>
          </cell>
          <cell r="W131" t="str">
            <v>yes</v>
          </cell>
          <cell r="X131" t="str">
            <v/>
          </cell>
          <cell r="Z131" t="str">
            <v>Late</v>
          </cell>
          <cell r="AC131" t="str">
            <v>X</v>
          </cell>
          <cell r="AD131" t="str">
            <v>unknown, likely attractive</v>
          </cell>
        </row>
        <row r="132">
          <cell r="B132" t="str">
            <v>Goldenrod, Wrinkled</v>
          </cell>
          <cell r="C132" t="str">
            <v>Solidago rugosa</v>
          </cell>
          <cell r="D132" t="str">
            <v>forb</v>
          </cell>
          <cell r="E132" t="str">
            <v>Yellow</v>
          </cell>
          <cell r="F132" t="str">
            <v>Aug - Oct</v>
          </cell>
          <cell r="G132" t="str">
            <v>2’-5’</v>
          </cell>
          <cell r="H132">
            <v>92500</v>
          </cell>
          <cell r="J132" t="str">
            <v>X</v>
          </cell>
          <cell r="K132" t="str">
            <v>X</v>
          </cell>
          <cell r="L132" t="str">
            <v>X</v>
          </cell>
          <cell r="M132" t="str">
            <v>X</v>
          </cell>
          <cell r="N132" t="str">
            <v>no</v>
          </cell>
          <cell r="O132" t="str">
            <v>no</v>
          </cell>
          <cell r="P132" t="str">
            <v>X</v>
          </cell>
          <cell r="Q132" t="str">
            <v>X</v>
          </cell>
          <cell r="V132" t="str">
            <v>yes</v>
          </cell>
          <cell r="W132" t="str">
            <v>no</v>
          </cell>
          <cell r="X132" t="str">
            <v/>
          </cell>
          <cell r="Z132" t="str">
            <v>Late</v>
          </cell>
          <cell r="AC132" t="str">
            <v>X</v>
          </cell>
          <cell r="AD132" t="str">
            <v>Very attractive</v>
          </cell>
        </row>
        <row r="133">
          <cell r="B133" t="str">
            <v>Goldenrod, Zig Zag</v>
          </cell>
          <cell r="C133" t="str">
            <v>Solidago flexicaulis</v>
          </cell>
          <cell r="D133" t="str">
            <v>forb</v>
          </cell>
          <cell r="E133" t="str">
            <v>Yellow</v>
          </cell>
          <cell r="F133" t="str">
            <v>Aug - Oct</v>
          </cell>
          <cell r="G133" t="str">
            <v xml:space="preserve">36"      </v>
          </cell>
          <cell r="H133">
            <v>84000</v>
          </cell>
          <cell r="J133" t="str">
            <v>?</v>
          </cell>
          <cell r="K133" t="str">
            <v>X</v>
          </cell>
          <cell r="L133" t="str">
            <v>X</v>
          </cell>
          <cell r="M133" t="str">
            <v>X</v>
          </cell>
          <cell r="N133" t="str">
            <v>X</v>
          </cell>
          <cell r="O133" t="str">
            <v>no</v>
          </cell>
          <cell r="P133" t="str">
            <v>?</v>
          </cell>
          <cell r="Q133" t="str">
            <v>?</v>
          </cell>
          <cell r="V133" t="str">
            <v>no</v>
          </cell>
          <cell r="W133" t="str">
            <v>no</v>
          </cell>
          <cell r="X133" t="str">
            <v/>
          </cell>
          <cell r="Z133" t="str">
            <v>Late</v>
          </cell>
          <cell r="AC133" t="str">
            <v>X</v>
          </cell>
          <cell r="AD133" t="str">
            <v>unknown, likely attractive</v>
          </cell>
        </row>
        <row r="134">
          <cell r="B134" t="str">
            <v>Grama, Side-oats</v>
          </cell>
          <cell r="C134" t="str">
            <v>Bouteloua curtipendula</v>
          </cell>
          <cell r="D134" t="str">
            <v>grass</v>
          </cell>
          <cell r="E134" t="str">
            <v xml:space="preserve">   </v>
          </cell>
          <cell r="F134" t="str">
            <v xml:space="preserve"> - </v>
          </cell>
          <cell r="G134" t="str">
            <v xml:space="preserve">24"      </v>
          </cell>
          <cell r="H134">
            <v>6000</v>
          </cell>
          <cell r="J134" t="str">
            <v>?</v>
          </cell>
          <cell r="K134" t="str">
            <v>no</v>
          </cell>
          <cell r="L134" t="str">
            <v>no</v>
          </cell>
          <cell r="M134" t="str">
            <v>X</v>
          </cell>
          <cell r="N134" t="str">
            <v>X</v>
          </cell>
          <cell r="O134" t="str">
            <v>X</v>
          </cell>
          <cell r="P134" t="str">
            <v>?</v>
          </cell>
          <cell r="Q134" t="str">
            <v>?</v>
          </cell>
          <cell r="V134" t="str">
            <v>no</v>
          </cell>
          <cell r="W134" t="str">
            <v>no</v>
          </cell>
          <cell r="X134" t="str">
            <v/>
          </cell>
          <cell r="Y134" t="str">
            <v/>
          </cell>
          <cell r="Z134" t="str">
            <v/>
          </cell>
          <cell r="AD134" t="str">
            <v>n/a</v>
          </cell>
        </row>
        <row r="135">
          <cell r="B135" t="str">
            <v>Grass, Beak</v>
          </cell>
          <cell r="C135" t="str">
            <v>Diarrhena americana</v>
          </cell>
          <cell r="D135" t="str">
            <v>sedge/rush/grass</v>
          </cell>
          <cell r="E135" t="str">
            <v xml:space="preserve">   </v>
          </cell>
          <cell r="F135" t="str">
            <v xml:space="preserve"> - </v>
          </cell>
          <cell r="G135" t="str">
            <v xml:space="preserve">24"      </v>
          </cell>
          <cell r="H135">
            <v>2500</v>
          </cell>
          <cell r="J135" t="str">
            <v>?</v>
          </cell>
          <cell r="K135" t="str">
            <v>no</v>
          </cell>
          <cell r="L135" t="str">
            <v>X</v>
          </cell>
          <cell r="M135" t="str">
            <v>X</v>
          </cell>
          <cell r="N135" t="str">
            <v>X</v>
          </cell>
          <cell r="O135" t="str">
            <v>no</v>
          </cell>
          <cell r="P135" t="str">
            <v>?</v>
          </cell>
          <cell r="Q135" t="str">
            <v>?</v>
          </cell>
          <cell r="V135" t="str">
            <v>no</v>
          </cell>
          <cell r="W135" t="str">
            <v>no</v>
          </cell>
          <cell r="X135" t="str">
            <v/>
          </cell>
          <cell r="Y135" t="str">
            <v/>
          </cell>
          <cell r="Z135" t="str">
            <v/>
          </cell>
          <cell r="AD135" t="str">
            <v>n/a</v>
          </cell>
        </row>
        <row r="136">
          <cell r="B136" t="str">
            <v>Grass, Bottlebrush</v>
          </cell>
          <cell r="C136" t="str">
            <v>Elymus hystrix</v>
          </cell>
          <cell r="D136" t="str">
            <v>sedge/rush/grass</v>
          </cell>
          <cell r="E136" t="str">
            <v>Green</v>
          </cell>
          <cell r="F136" t="str">
            <v>Jun-Jul</v>
          </cell>
          <cell r="G136" t="str">
            <v>3’-5’</v>
          </cell>
          <cell r="H136">
            <v>4700</v>
          </cell>
          <cell r="J136" t="str">
            <v>?</v>
          </cell>
          <cell r="K136" t="str">
            <v>?</v>
          </cell>
          <cell r="L136" t="str">
            <v>?</v>
          </cell>
          <cell r="M136" t="str">
            <v>?</v>
          </cell>
          <cell r="N136" t="str">
            <v>?</v>
          </cell>
          <cell r="O136" t="str">
            <v>?</v>
          </cell>
          <cell r="P136" t="str">
            <v>?</v>
          </cell>
          <cell r="Q136" t="str">
            <v>?</v>
          </cell>
          <cell r="V136" t="str">
            <v>no</v>
          </cell>
          <cell r="W136" t="str">
            <v>no</v>
          </cell>
          <cell r="X136" t="str">
            <v>Early</v>
          </cell>
          <cell r="Y136" t="str">
            <v>Mid</v>
          </cell>
          <cell r="Z136" t="str">
            <v/>
          </cell>
          <cell r="AD136" t="str">
            <v>n/a</v>
          </cell>
        </row>
        <row r="137">
          <cell r="B137" t="str">
            <v>Grass, Bottlebrush</v>
          </cell>
          <cell r="C137" t="str">
            <v>Hystrix patula</v>
          </cell>
          <cell r="D137" t="str">
            <v>sedge/rush/grass</v>
          </cell>
          <cell r="E137" t="str">
            <v xml:space="preserve">   </v>
          </cell>
          <cell r="F137" t="str">
            <v xml:space="preserve"> - </v>
          </cell>
          <cell r="G137" t="str">
            <v xml:space="preserve">36"      </v>
          </cell>
          <cell r="H137">
            <v>7600</v>
          </cell>
          <cell r="J137" t="str">
            <v>?</v>
          </cell>
          <cell r="K137" t="str">
            <v>no</v>
          </cell>
          <cell r="L137" t="str">
            <v>no</v>
          </cell>
          <cell r="M137" t="str">
            <v>X</v>
          </cell>
          <cell r="N137" t="str">
            <v>X</v>
          </cell>
          <cell r="O137" t="str">
            <v>no</v>
          </cell>
          <cell r="P137" t="str">
            <v>?</v>
          </cell>
          <cell r="Q137" t="str">
            <v>?</v>
          </cell>
          <cell r="V137" t="str">
            <v>no</v>
          </cell>
          <cell r="W137" t="str">
            <v>no</v>
          </cell>
          <cell r="X137" t="str">
            <v/>
          </cell>
          <cell r="Y137" t="str">
            <v/>
          </cell>
          <cell r="Z137" t="str">
            <v/>
          </cell>
          <cell r="AD137" t="str">
            <v>n/a</v>
          </cell>
        </row>
        <row r="138">
          <cell r="B138" t="str">
            <v>Grass, Common Bog Arrow</v>
          </cell>
          <cell r="C138" t="str">
            <v>Triglochin maritimum</v>
          </cell>
          <cell r="D138" t="str">
            <v>sedge/rush/grass</v>
          </cell>
          <cell r="E138" t="str">
            <v>White</v>
          </cell>
          <cell r="F138" t="str">
            <v>May-Sep</v>
          </cell>
          <cell r="G138" t="str">
            <v>1’-2’</v>
          </cell>
          <cell r="H138">
            <v>14063</v>
          </cell>
          <cell r="J138" t="str">
            <v>?</v>
          </cell>
          <cell r="K138" t="str">
            <v>?</v>
          </cell>
          <cell r="L138" t="str">
            <v>?</v>
          </cell>
          <cell r="M138" t="str">
            <v>?</v>
          </cell>
          <cell r="N138" t="str">
            <v>?</v>
          </cell>
          <cell r="O138" t="str">
            <v>?</v>
          </cell>
          <cell r="P138" t="str">
            <v>?</v>
          </cell>
          <cell r="Q138" t="str">
            <v>?</v>
          </cell>
          <cell r="V138" t="str">
            <v>no</v>
          </cell>
          <cell r="W138" t="str">
            <v>no</v>
          </cell>
          <cell r="X138" t="str">
            <v>Early</v>
          </cell>
          <cell r="Y138" t="str">
            <v>Mid</v>
          </cell>
          <cell r="Z138" t="str">
            <v>Late</v>
          </cell>
          <cell r="AD138" t="str">
            <v>n/a</v>
          </cell>
        </row>
        <row r="139">
          <cell r="B139" t="str">
            <v>Grass, Cord</v>
          </cell>
          <cell r="C139" t="str">
            <v>Spartina pectinata</v>
          </cell>
          <cell r="D139" t="str">
            <v>sedge/rush/grass</v>
          </cell>
          <cell r="E139" t="str">
            <v xml:space="preserve">   </v>
          </cell>
          <cell r="F139" t="str">
            <v xml:space="preserve"> - </v>
          </cell>
          <cell r="G139" t="str">
            <v xml:space="preserve">96"      </v>
          </cell>
          <cell r="H139">
            <v>6600</v>
          </cell>
          <cell r="J139" t="str">
            <v>?</v>
          </cell>
          <cell r="K139" t="str">
            <v>X</v>
          </cell>
          <cell r="L139" t="str">
            <v>X</v>
          </cell>
          <cell r="M139" t="str">
            <v>X</v>
          </cell>
          <cell r="N139" t="str">
            <v>no</v>
          </cell>
          <cell r="O139" t="str">
            <v>no</v>
          </cell>
          <cell r="P139" t="str">
            <v>X</v>
          </cell>
          <cell r="Q139" t="str">
            <v>X</v>
          </cell>
          <cell r="V139" t="str">
            <v>no</v>
          </cell>
          <cell r="W139" t="str">
            <v>no</v>
          </cell>
          <cell r="X139" t="str">
            <v/>
          </cell>
          <cell r="Y139" t="str">
            <v/>
          </cell>
          <cell r="Z139" t="str">
            <v/>
          </cell>
          <cell r="AD139" t="str">
            <v>n/a</v>
          </cell>
        </row>
        <row r="140">
          <cell r="B140" t="str">
            <v>Grass, Eastern Blue-Eyed</v>
          </cell>
          <cell r="C140" t="str">
            <v>Sisyrinchium atlanticum</v>
          </cell>
          <cell r="D140" t="str">
            <v>forb</v>
          </cell>
          <cell r="E140" t="str">
            <v>Blue</v>
          </cell>
          <cell r="F140" t="str">
            <v>May-Jul</v>
          </cell>
          <cell r="G140" t="str">
            <v>1’</v>
          </cell>
          <cell r="H140">
            <v>32000</v>
          </cell>
          <cell r="J140" t="str">
            <v>?</v>
          </cell>
          <cell r="K140" t="str">
            <v>?</v>
          </cell>
          <cell r="L140" t="str">
            <v>?</v>
          </cell>
          <cell r="M140" t="str">
            <v>?</v>
          </cell>
          <cell r="N140" t="str">
            <v>?</v>
          </cell>
          <cell r="O140" t="str">
            <v>?</v>
          </cell>
          <cell r="P140" t="str">
            <v>?</v>
          </cell>
          <cell r="Q140" t="str">
            <v>?</v>
          </cell>
          <cell r="V140" t="str">
            <v>no</v>
          </cell>
          <cell r="W140" t="str">
            <v>no</v>
          </cell>
          <cell r="X140" t="str">
            <v>Early</v>
          </cell>
          <cell r="Y140" t="str">
            <v>Mid</v>
          </cell>
          <cell r="Z140" t="str">
            <v/>
          </cell>
          <cell r="AD140" t="str">
            <v>unknown</v>
          </cell>
        </row>
        <row r="141">
          <cell r="B141" t="str">
            <v>Grass, Fowl Manna</v>
          </cell>
          <cell r="C141" t="str">
            <v>Glyceria striata</v>
          </cell>
          <cell r="D141" t="str">
            <v>sedge/rush/grass</v>
          </cell>
          <cell r="E141" t="str">
            <v xml:space="preserve">   </v>
          </cell>
          <cell r="F141" t="str">
            <v xml:space="preserve"> - </v>
          </cell>
          <cell r="G141" t="str">
            <v xml:space="preserve">36"      </v>
          </cell>
          <cell r="H141">
            <v>160000</v>
          </cell>
          <cell r="J141" t="str">
            <v>?</v>
          </cell>
          <cell r="K141" t="str">
            <v>X</v>
          </cell>
          <cell r="L141" t="str">
            <v>X</v>
          </cell>
          <cell r="M141" t="str">
            <v>X</v>
          </cell>
          <cell r="N141" t="str">
            <v>no</v>
          </cell>
          <cell r="O141" t="str">
            <v>no</v>
          </cell>
          <cell r="P141" t="str">
            <v>?</v>
          </cell>
          <cell r="Q141" t="str">
            <v>?</v>
          </cell>
          <cell r="V141" t="str">
            <v>no</v>
          </cell>
          <cell r="W141" t="str">
            <v>no</v>
          </cell>
          <cell r="X141" t="str">
            <v/>
          </cell>
          <cell r="Y141" t="str">
            <v/>
          </cell>
          <cell r="Z141" t="str">
            <v/>
          </cell>
          <cell r="AD141" t="str">
            <v>n/a</v>
          </cell>
        </row>
        <row r="142">
          <cell r="B142" t="str">
            <v>Grass, Indian</v>
          </cell>
          <cell r="C142" t="str">
            <v>Sorghastrum nutans</v>
          </cell>
          <cell r="D142" t="str">
            <v>grass</v>
          </cell>
          <cell r="E142" t="str">
            <v xml:space="preserve">   </v>
          </cell>
          <cell r="F142" t="str">
            <v xml:space="preserve"> - </v>
          </cell>
          <cell r="G142" t="str">
            <v xml:space="preserve">72"      </v>
          </cell>
          <cell r="H142">
            <v>12000</v>
          </cell>
          <cell r="J142" t="str">
            <v>?</v>
          </cell>
          <cell r="K142" t="str">
            <v>no</v>
          </cell>
          <cell r="L142" t="str">
            <v>no</v>
          </cell>
          <cell r="M142" t="str">
            <v>X</v>
          </cell>
          <cell r="N142" t="str">
            <v>X</v>
          </cell>
          <cell r="O142" t="str">
            <v>X</v>
          </cell>
          <cell r="P142" t="str">
            <v>?</v>
          </cell>
          <cell r="Q142" t="str">
            <v>?</v>
          </cell>
          <cell r="V142" t="str">
            <v>no</v>
          </cell>
          <cell r="W142" t="str">
            <v>no</v>
          </cell>
          <cell r="X142" t="str">
            <v/>
          </cell>
          <cell r="Y142" t="str">
            <v/>
          </cell>
          <cell r="Z142" t="str">
            <v/>
          </cell>
          <cell r="AD142" t="str">
            <v>n/a</v>
          </cell>
        </row>
        <row r="143">
          <cell r="B143" t="str">
            <v>Grass, June</v>
          </cell>
          <cell r="C143" t="str">
            <v>Koeleria cristata</v>
          </cell>
          <cell r="D143" t="str">
            <v>sedge/rush/grass</v>
          </cell>
          <cell r="E143" t="str">
            <v xml:space="preserve">   </v>
          </cell>
          <cell r="F143" t="str">
            <v xml:space="preserve"> - </v>
          </cell>
          <cell r="G143" t="str">
            <v xml:space="preserve">24"      </v>
          </cell>
          <cell r="H143">
            <v>200000</v>
          </cell>
          <cell r="J143" t="str">
            <v>?</v>
          </cell>
          <cell r="K143" t="str">
            <v>no</v>
          </cell>
          <cell r="L143" t="str">
            <v>no</v>
          </cell>
          <cell r="M143" t="str">
            <v>no</v>
          </cell>
          <cell r="N143" t="str">
            <v>X</v>
          </cell>
          <cell r="O143" t="str">
            <v>X</v>
          </cell>
          <cell r="P143" t="str">
            <v>?</v>
          </cell>
          <cell r="Q143" t="str">
            <v>?</v>
          </cell>
          <cell r="V143" t="str">
            <v>no</v>
          </cell>
          <cell r="W143" t="str">
            <v>no</v>
          </cell>
          <cell r="X143" t="str">
            <v/>
          </cell>
          <cell r="Y143" t="str">
            <v/>
          </cell>
          <cell r="Z143" t="str">
            <v/>
          </cell>
          <cell r="AD143" t="str">
            <v>n/a</v>
          </cell>
        </row>
        <row r="144">
          <cell r="B144" t="str">
            <v>Grass, June</v>
          </cell>
          <cell r="C144" t="str">
            <v>Koeleria pyramidata</v>
          </cell>
          <cell r="D144" t="str">
            <v>sedge/rush/grass</v>
          </cell>
          <cell r="E144" t="str">
            <v>White</v>
          </cell>
          <cell r="F144" t="str">
            <v>May - Jul</v>
          </cell>
          <cell r="G144" t="str">
            <v>1’-2’</v>
          </cell>
          <cell r="H144">
            <v>150000</v>
          </cell>
          <cell r="J144" t="str">
            <v>?</v>
          </cell>
          <cell r="K144" t="str">
            <v>?</v>
          </cell>
          <cell r="L144" t="str">
            <v>?</v>
          </cell>
          <cell r="M144" t="str">
            <v>?</v>
          </cell>
          <cell r="N144" t="str">
            <v>?</v>
          </cell>
          <cell r="O144" t="str">
            <v>?</v>
          </cell>
          <cell r="P144" t="str">
            <v>?</v>
          </cell>
          <cell r="Q144" t="str">
            <v>?</v>
          </cell>
          <cell r="V144" t="str">
            <v>no</v>
          </cell>
          <cell r="W144" t="str">
            <v>no</v>
          </cell>
          <cell r="X144" t="str">
            <v>Early</v>
          </cell>
          <cell r="Y144" t="str">
            <v>Mid</v>
          </cell>
          <cell r="Z144" t="str">
            <v/>
          </cell>
          <cell r="AD144" t="str">
            <v>n/a</v>
          </cell>
        </row>
        <row r="145">
          <cell r="B145" t="str">
            <v>Grass, Munro</v>
          </cell>
          <cell r="C145" t="str">
            <v>Panicum rigidulum</v>
          </cell>
          <cell r="D145" t="str">
            <v>sedge/rush/grass</v>
          </cell>
          <cell r="E145" t="str">
            <v>Green</v>
          </cell>
          <cell r="F145" t="str">
            <v>Jul-Aug</v>
          </cell>
          <cell r="G145" t="str">
            <v>1’-3’</v>
          </cell>
          <cell r="H145">
            <v>40625</v>
          </cell>
          <cell r="J145" t="str">
            <v>?</v>
          </cell>
          <cell r="K145" t="str">
            <v>?</v>
          </cell>
          <cell r="L145" t="str">
            <v>?</v>
          </cell>
          <cell r="M145" t="str">
            <v>?</v>
          </cell>
          <cell r="N145" t="str">
            <v>?</v>
          </cell>
          <cell r="O145" t="str">
            <v>?</v>
          </cell>
          <cell r="P145" t="str">
            <v>?</v>
          </cell>
          <cell r="Q145" t="str">
            <v>?</v>
          </cell>
          <cell r="V145" t="str">
            <v>no</v>
          </cell>
          <cell r="W145" t="str">
            <v>no</v>
          </cell>
          <cell r="X145" t="str">
            <v/>
          </cell>
          <cell r="Y145" t="str">
            <v>Mid</v>
          </cell>
          <cell r="Z145" t="str">
            <v>Late</v>
          </cell>
          <cell r="AD145" t="str">
            <v>n/a</v>
          </cell>
        </row>
        <row r="146">
          <cell r="B146" t="str">
            <v>Grass, Rattlesnake</v>
          </cell>
          <cell r="C146" t="str">
            <v>Glyceria canadensis</v>
          </cell>
          <cell r="D146" t="str">
            <v>sedge/rush/grass</v>
          </cell>
          <cell r="E146" t="str">
            <v xml:space="preserve">   </v>
          </cell>
          <cell r="F146" t="str">
            <v xml:space="preserve"> - </v>
          </cell>
          <cell r="G146" t="str">
            <v xml:space="preserve">36"      </v>
          </cell>
          <cell r="H146">
            <v>74000</v>
          </cell>
          <cell r="J146" t="str">
            <v>?</v>
          </cell>
          <cell r="K146" t="str">
            <v>X</v>
          </cell>
          <cell r="L146" t="str">
            <v>X</v>
          </cell>
          <cell r="M146" t="str">
            <v>no</v>
          </cell>
          <cell r="N146" t="str">
            <v>no</v>
          </cell>
          <cell r="O146" t="str">
            <v>no</v>
          </cell>
          <cell r="P146" t="str">
            <v>?</v>
          </cell>
          <cell r="Q146" t="str">
            <v>?</v>
          </cell>
          <cell r="V146" t="str">
            <v>no</v>
          </cell>
          <cell r="W146" t="str">
            <v>no</v>
          </cell>
          <cell r="X146" t="str">
            <v/>
          </cell>
          <cell r="Y146" t="str">
            <v/>
          </cell>
          <cell r="Z146" t="str">
            <v/>
          </cell>
          <cell r="AD146" t="str">
            <v>n/a</v>
          </cell>
        </row>
        <row r="147">
          <cell r="B147" t="str">
            <v>Grass, Stout Blue-eyed</v>
          </cell>
          <cell r="C147" t="str">
            <v>Sisyrinchium angustifolium</v>
          </cell>
          <cell r="D147" t="str">
            <v>forb</v>
          </cell>
          <cell r="E147" t="str">
            <v>Blue</v>
          </cell>
          <cell r="F147" t="str">
            <v>May - Aug</v>
          </cell>
          <cell r="G147" t="str">
            <v xml:space="preserve">6"      </v>
          </cell>
          <cell r="H147">
            <v>30000</v>
          </cell>
          <cell r="J147" t="str">
            <v>no</v>
          </cell>
          <cell r="K147" t="str">
            <v>no</v>
          </cell>
          <cell r="L147" t="str">
            <v>X</v>
          </cell>
          <cell r="M147" t="str">
            <v>X</v>
          </cell>
          <cell r="N147" t="str">
            <v>X</v>
          </cell>
          <cell r="O147" t="str">
            <v>no</v>
          </cell>
          <cell r="P147" t="str">
            <v>no</v>
          </cell>
          <cell r="Q147" t="str">
            <v>no</v>
          </cell>
          <cell r="V147" t="str">
            <v>yes</v>
          </cell>
          <cell r="W147" t="str">
            <v>no</v>
          </cell>
          <cell r="X147" t="str">
            <v>Early</v>
          </cell>
          <cell r="Y147" t="str">
            <v>Mid</v>
          </cell>
          <cell r="Z147" t="str">
            <v>Late</v>
          </cell>
          <cell r="AC147" t="str">
            <v>X</v>
          </cell>
          <cell r="AD147" t="str">
            <v>Low to moderately attractive</v>
          </cell>
        </row>
        <row r="148">
          <cell r="B148" t="str">
            <v>Grass, Sweet</v>
          </cell>
          <cell r="C148" t="str">
            <v>Hierochloe odorata</v>
          </cell>
          <cell r="D148" t="str">
            <v>sedge/rush/grass</v>
          </cell>
          <cell r="E148" t="str">
            <v xml:space="preserve">   </v>
          </cell>
          <cell r="F148" t="str">
            <v xml:space="preserve"> - </v>
          </cell>
          <cell r="G148" t="str">
            <v xml:space="preserve">24"      </v>
          </cell>
          <cell r="H148">
            <v>20000</v>
          </cell>
          <cell r="J148" t="str">
            <v>?</v>
          </cell>
          <cell r="K148" t="str">
            <v>X</v>
          </cell>
          <cell r="L148" t="str">
            <v>X</v>
          </cell>
          <cell r="M148" t="str">
            <v>X</v>
          </cell>
          <cell r="N148" t="str">
            <v>no</v>
          </cell>
          <cell r="O148" t="str">
            <v>no</v>
          </cell>
          <cell r="P148" t="str">
            <v>?</v>
          </cell>
          <cell r="Q148" t="str">
            <v>?</v>
          </cell>
          <cell r="V148" t="str">
            <v>no</v>
          </cell>
          <cell r="W148" t="str">
            <v>no</v>
          </cell>
          <cell r="X148" t="str">
            <v/>
          </cell>
          <cell r="Y148" t="str">
            <v/>
          </cell>
          <cell r="Z148" t="str">
            <v/>
          </cell>
          <cell r="AD148" t="str">
            <v>n/a</v>
          </cell>
        </row>
        <row r="149">
          <cell r="B149" t="str">
            <v>Grass, Switch</v>
          </cell>
          <cell r="C149" t="str">
            <v>Panicum virgatum</v>
          </cell>
          <cell r="D149" t="str">
            <v>grass</v>
          </cell>
          <cell r="E149" t="str">
            <v xml:space="preserve">   </v>
          </cell>
          <cell r="F149" t="str">
            <v xml:space="preserve"> - </v>
          </cell>
          <cell r="G149" t="str">
            <v xml:space="preserve">48"      </v>
          </cell>
          <cell r="H149">
            <v>14000</v>
          </cell>
          <cell r="J149" t="str">
            <v>?</v>
          </cell>
          <cell r="K149" t="str">
            <v>no</v>
          </cell>
          <cell r="L149" t="str">
            <v>X</v>
          </cell>
          <cell r="M149" t="str">
            <v>X</v>
          </cell>
          <cell r="N149" t="str">
            <v>X</v>
          </cell>
          <cell r="O149" t="str">
            <v>X</v>
          </cell>
          <cell r="P149" t="str">
            <v>X</v>
          </cell>
          <cell r="Q149" t="str">
            <v>X</v>
          </cell>
          <cell r="V149" t="str">
            <v>no</v>
          </cell>
          <cell r="W149" t="str">
            <v>no</v>
          </cell>
          <cell r="X149" t="str">
            <v/>
          </cell>
          <cell r="Y149" t="str">
            <v/>
          </cell>
          <cell r="Z149" t="str">
            <v/>
          </cell>
          <cell r="AD149" t="str">
            <v>n/a</v>
          </cell>
        </row>
        <row r="150">
          <cell r="B150" t="str">
            <v>Grass-Untrimmed, Porcupine</v>
          </cell>
          <cell r="C150" t="str">
            <v>Stipa spartea</v>
          </cell>
          <cell r="D150" t="str">
            <v>sedge/rush/grass</v>
          </cell>
          <cell r="E150" t="str">
            <v xml:space="preserve">   </v>
          </cell>
          <cell r="F150" t="str">
            <v xml:space="preserve"> - </v>
          </cell>
          <cell r="G150" t="str">
            <v xml:space="preserve">48"      </v>
          </cell>
          <cell r="H150">
            <v>680</v>
          </cell>
          <cell r="J150" t="str">
            <v>?</v>
          </cell>
          <cell r="K150" t="str">
            <v>no</v>
          </cell>
          <cell r="L150" t="str">
            <v>no</v>
          </cell>
          <cell r="M150" t="str">
            <v>no</v>
          </cell>
          <cell r="N150" t="str">
            <v>X</v>
          </cell>
          <cell r="O150" t="str">
            <v>X</v>
          </cell>
          <cell r="P150" t="str">
            <v>?</v>
          </cell>
          <cell r="Q150" t="str">
            <v>?</v>
          </cell>
          <cell r="V150" t="str">
            <v>no</v>
          </cell>
          <cell r="W150" t="str">
            <v>no</v>
          </cell>
          <cell r="X150" t="str">
            <v/>
          </cell>
          <cell r="Y150" t="str">
            <v/>
          </cell>
          <cell r="Z150" t="str">
            <v/>
          </cell>
          <cell r="AD150" t="str">
            <v>n/a</v>
          </cell>
        </row>
        <row r="151">
          <cell r="B151" t="str">
            <v>Hairgrass, Tufted</v>
          </cell>
          <cell r="C151" t="str">
            <v>Deschampsia cespitosa</v>
          </cell>
          <cell r="D151" t="str">
            <v>grass</v>
          </cell>
          <cell r="E151" t="str">
            <v>Green</v>
          </cell>
          <cell r="F151" t="str">
            <v>May-Jun</v>
          </cell>
          <cell r="G151" t="str">
            <v>1’-3’</v>
          </cell>
          <cell r="H151">
            <v>75000</v>
          </cell>
          <cell r="J151" t="str">
            <v>?</v>
          </cell>
          <cell r="K151" t="str">
            <v>?</v>
          </cell>
          <cell r="L151" t="str">
            <v>?</v>
          </cell>
          <cell r="M151" t="str">
            <v>?</v>
          </cell>
          <cell r="N151" t="str">
            <v>?</v>
          </cell>
          <cell r="O151" t="str">
            <v>?</v>
          </cell>
          <cell r="P151" t="str">
            <v>?</v>
          </cell>
          <cell r="Q151" t="str">
            <v>?</v>
          </cell>
          <cell r="V151" t="str">
            <v>no</v>
          </cell>
          <cell r="W151" t="str">
            <v>no</v>
          </cell>
          <cell r="X151" t="str">
            <v>Early</v>
          </cell>
          <cell r="Y151" t="str">
            <v>Mid</v>
          </cell>
          <cell r="Z151" t="str">
            <v/>
          </cell>
          <cell r="AD151" t="str">
            <v>n/a</v>
          </cell>
        </row>
        <row r="152">
          <cell r="B152" t="str">
            <v>Harebell</v>
          </cell>
          <cell r="C152" t="str">
            <v>Campanula rotundifolia</v>
          </cell>
          <cell r="D152" t="str">
            <v>forb</v>
          </cell>
          <cell r="E152" t="str">
            <v>Purple</v>
          </cell>
          <cell r="F152" t="str">
            <v>Jun - Oct</v>
          </cell>
          <cell r="G152" t="str">
            <v xml:space="preserve">12"      </v>
          </cell>
          <cell r="H152">
            <v>900000</v>
          </cell>
          <cell r="J152" t="str">
            <v>?</v>
          </cell>
          <cell r="K152" t="str">
            <v>no</v>
          </cell>
          <cell r="L152" t="str">
            <v>no</v>
          </cell>
          <cell r="M152" t="str">
            <v>no</v>
          </cell>
          <cell r="N152" t="str">
            <v>X</v>
          </cell>
          <cell r="O152" t="str">
            <v>X</v>
          </cell>
          <cell r="P152" t="str">
            <v>?</v>
          </cell>
          <cell r="Q152" t="str">
            <v>?</v>
          </cell>
          <cell r="V152" t="str">
            <v>yes</v>
          </cell>
          <cell r="W152" t="str">
            <v>no</v>
          </cell>
          <cell r="X152" t="str">
            <v>Early</v>
          </cell>
          <cell r="Y152" t="str">
            <v>Mid</v>
          </cell>
          <cell r="Z152" t="str">
            <v>Late</v>
          </cell>
          <cell r="AC152" t="str">
            <v>X</v>
          </cell>
          <cell r="AD152" t="str">
            <v>Moderately attractive</v>
          </cell>
        </row>
        <row r="153">
          <cell r="B153" t="str">
            <v>Horehound, Water</v>
          </cell>
          <cell r="C153" t="str">
            <v>Lycopus americanus</v>
          </cell>
          <cell r="D153" t="str">
            <v>forb</v>
          </cell>
          <cell r="E153" t="str">
            <v>White</v>
          </cell>
          <cell r="F153" t="str">
            <v>Jul - Sep</v>
          </cell>
          <cell r="G153" t="str">
            <v xml:space="preserve">24"      </v>
          </cell>
          <cell r="H153">
            <v>130000</v>
          </cell>
          <cell r="J153" t="str">
            <v>X</v>
          </cell>
          <cell r="K153" t="str">
            <v>X</v>
          </cell>
          <cell r="L153" t="str">
            <v>X</v>
          </cell>
          <cell r="M153" t="str">
            <v>no</v>
          </cell>
          <cell r="N153" t="str">
            <v>no</v>
          </cell>
          <cell r="O153" t="str">
            <v>no</v>
          </cell>
          <cell r="P153" t="str">
            <v>no</v>
          </cell>
          <cell r="Q153" t="str">
            <v>no</v>
          </cell>
          <cell r="V153" t="str">
            <v>no</v>
          </cell>
          <cell r="W153" t="str">
            <v>no</v>
          </cell>
          <cell r="X153" t="str">
            <v/>
          </cell>
          <cell r="Y153" t="str">
            <v>Mid</v>
          </cell>
          <cell r="Z153" t="str">
            <v>Late</v>
          </cell>
          <cell r="AC153" t="str">
            <v>X</v>
          </cell>
          <cell r="AD153" t="str">
            <v>Moderate to very attractive</v>
          </cell>
        </row>
        <row r="154">
          <cell r="B154" t="str">
            <v>Hyssop, Anise</v>
          </cell>
          <cell r="C154" t="str">
            <v>Agastache foeniculum</v>
          </cell>
          <cell r="D154" t="str">
            <v>forb</v>
          </cell>
          <cell r="E154" t="str">
            <v>Purple</v>
          </cell>
          <cell r="F154" t="str">
            <v>Jun - Sep</v>
          </cell>
          <cell r="G154" t="str">
            <v xml:space="preserve">36"      </v>
          </cell>
          <cell r="H154">
            <v>90000</v>
          </cell>
          <cell r="J154" t="str">
            <v>no</v>
          </cell>
          <cell r="K154" t="str">
            <v>no</v>
          </cell>
          <cell r="L154" t="str">
            <v>no</v>
          </cell>
          <cell r="M154" t="str">
            <v>X</v>
          </cell>
          <cell r="N154" t="str">
            <v>X</v>
          </cell>
          <cell r="O154" t="str">
            <v>no</v>
          </cell>
          <cell r="P154" t="str">
            <v>no</v>
          </cell>
          <cell r="Q154" t="str">
            <v>no</v>
          </cell>
          <cell r="V154" t="str">
            <v>no</v>
          </cell>
          <cell r="W154" t="str">
            <v>no</v>
          </cell>
          <cell r="X154" t="str">
            <v>Early</v>
          </cell>
          <cell r="Y154" t="str">
            <v>Mid</v>
          </cell>
          <cell r="Z154" t="str">
            <v>Late</v>
          </cell>
          <cell r="AC154" t="str">
            <v>X</v>
          </cell>
          <cell r="AD154" t="str">
            <v>Very attractive</v>
          </cell>
        </row>
        <row r="155">
          <cell r="B155" t="str">
            <v>Hyssop, Purple Giant</v>
          </cell>
          <cell r="C155" t="str">
            <v>Agastache scrophulariifolia</v>
          </cell>
          <cell r="D155" t="str">
            <v>forb</v>
          </cell>
          <cell r="E155" t="str">
            <v>Purple</v>
          </cell>
          <cell r="F155" t="str">
            <v>Jul-Oct</v>
          </cell>
          <cell r="G155" t="str">
            <v>3’-7’</v>
          </cell>
          <cell r="H155">
            <v>59500</v>
          </cell>
          <cell r="J155" t="str">
            <v>no</v>
          </cell>
          <cell r="K155" t="str">
            <v>no</v>
          </cell>
          <cell r="L155" t="str">
            <v>no</v>
          </cell>
          <cell r="M155" t="str">
            <v>X</v>
          </cell>
          <cell r="N155" t="str">
            <v>X</v>
          </cell>
          <cell r="O155" t="str">
            <v>no</v>
          </cell>
          <cell r="P155" t="str">
            <v>no</v>
          </cell>
          <cell r="Q155" t="str">
            <v>no</v>
          </cell>
          <cell r="V155" t="str">
            <v>yes</v>
          </cell>
          <cell r="W155" t="str">
            <v>no</v>
          </cell>
          <cell r="X155" t="str">
            <v/>
          </cell>
          <cell r="Y155" t="str">
            <v>Mid</v>
          </cell>
          <cell r="Z155" t="str">
            <v>Late</v>
          </cell>
          <cell r="AC155" t="str">
            <v>X</v>
          </cell>
          <cell r="AD155" t="str">
            <v>Low to moderately attractive</v>
          </cell>
        </row>
        <row r="156">
          <cell r="B156" t="str">
            <v>Hyssop, Yellow Giant</v>
          </cell>
          <cell r="C156" t="str">
            <v>Agastache nepetoides</v>
          </cell>
          <cell r="D156" t="str">
            <v>forb</v>
          </cell>
          <cell r="E156" t="str">
            <v>Cream</v>
          </cell>
          <cell r="F156" t="str">
            <v>Jul - Oct</v>
          </cell>
          <cell r="G156" t="str">
            <v xml:space="preserve">72"      </v>
          </cell>
          <cell r="H156">
            <v>90000</v>
          </cell>
          <cell r="J156" t="str">
            <v>no</v>
          </cell>
          <cell r="K156" t="str">
            <v>no</v>
          </cell>
          <cell r="L156" t="str">
            <v>X</v>
          </cell>
          <cell r="M156" t="str">
            <v>X</v>
          </cell>
          <cell r="N156" t="str">
            <v>X</v>
          </cell>
          <cell r="O156" t="str">
            <v>no</v>
          </cell>
          <cell r="P156" t="str">
            <v>no</v>
          </cell>
          <cell r="Q156" t="str">
            <v>no</v>
          </cell>
          <cell r="V156" t="str">
            <v>yes</v>
          </cell>
          <cell r="W156" t="str">
            <v>no</v>
          </cell>
          <cell r="X156" t="str">
            <v/>
          </cell>
          <cell r="Y156" t="str">
            <v>Mid</v>
          </cell>
          <cell r="Z156" t="str">
            <v>Late</v>
          </cell>
          <cell r="AC156" t="str">
            <v>X</v>
          </cell>
          <cell r="AD156" t="str">
            <v>Low to moderately attractive</v>
          </cell>
        </row>
        <row r="157">
          <cell r="B157" t="str">
            <v>Ironweed, Missouri</v>
          </cell>
          <cell r="C157" t="str">
            <v>Vernonia missurica</v>
          </cell>
          <cell r="D157" t="str">
            <v>forb</v>
          </cell>
          <cell r="E157" t="str">
            <v>Purple</v>
          </cell>
          <cell r="F157" t="str">
            <v>Jul - Sep</v>
          </cell>
          <cell r="G157" t="str">
            <v xml:space="preserve">60"      </v>
          </cell>
          <cell r="H157">
            <v>22000</v>
          </cell>
          <cell r="J157" t="str">
            <v>?</v>
          </cell>
          <cell r="K157" t="str">
            <v>no</v>
          </cell>
          <cell r="L157" t="str">
            <v>X</v>
          </cell>
          <cell r="M157" t="str">
            <v>X</v>
          </cell>
          <cell r="N157" t="str">
            <v>X</v>
          </cell>
          <cell r="O157" t="str">
            <v>no</v>
          </cell>
          <cell r="P157" t="str">
            <v>?</v>
          </cell>
          <cell r="Q157" t="str">
            <v>?</v>
          </cell>
          <cell r="V157" t="str">
            <v>no</v>
          </cell>
          <cell r="W157" t="str">
            <v>no</v>
          </cell>
          <cell r="X157" t="str">
            <v/>
          </cell>
          <cell r="Y157" t="str">
            <v>Mid</v>
          </cell>
          <cell r="Z157" t="str">
            <v>Late</v>
          </cell>
          <cell r="AC157" t="str">
            <v>X</v>
          </cell>
          <cell r="AD157" t="str">
            <v>unknown, likely attractive</v>
          </cell>
        </row>
        <row r="158">
          <cell r="B158" t="str">
            <v>Ironweed, Smooth</v>
          </cell>
          <cell r="C158" t="str">
            <v>Vernonia fasciculata</v>
          </cell>
          <cell r="D158" t="str">
            <v>forb</v>
          </cell>
          <cell r="E158" t="str">
            <v>Purple</v>
          </cell>
          <cell r="F158" t="str">
            <v>Jul - Sep</v>
          </cell>
          <cell r="G158" t="str">
            <v xml:space="preserve">72"      </v>
          </cell>
          <cell r="H158">
            <v>24000</v>
          </cell>
          <cell r="J158" t="str">
            <v>X</v>
          </cell>
          <cell r="K158" t="str">
            <v>X</v>
          </cell>
          <cell r="L158" t="str">
            <v>X</v>
          </cell>
          <cell r="M158" t="str">
            <v>X</v>
          </cell>
          <cell r="N158" t="str">
            <v>no</v>
          </cell>
          <cell r="O158" t="str">
            <v>no</v>
          </cell>
          <cell r="P158" t="str">
            <v>X</v>
          </cell>
          <cell r="Q158" t="str">
            <v>X</v>
          </cell>
          <cell r="V158" t="str">
            <v>yes</v>
          </cell>
          <cell r="W158" t="str">
            <v>yes</v>
          </cell>
          <cell r="X158" t="str">
            <v/>
          </cell>
          <cell r="Y158" t="str">
            <v>Mid</v>
          </cell>
          <cell r="Z158" t="str">
            <v>Late</v>
          </cell>
          <cell r="AC158" t="str">
            <v>X</v>
          </cell>
          <cell r="AD158" t="str">
            <v>Very attractive</v>
          </cell>
        </row>
        <row r="159">
          <cell r="B159" t="str">
            <v>Ironweed, Smooth Tall</v>
          </cell>
          <cell r="C159" t="str">
            <v>Vernonia gigantea</v>
          </cell>
          <cell r="D159" t="str">
            <v>forb</v>
          </cell>
          <cell r="E159" t="str">
            <v>Purple</v>
          </cell>
          <cell r="F159" t="str">
            <v>Jul-Oct</v>
          </cell>
          <cell r="G159" t="str">
            <v>4’-9’</v>
          </cell>
          <cell r="H159">
            <v>24000</v>
          </cell>
          <cell r="J159" t="str">
            <v>?</v>
          </cell>
          <cell r="K159" t="str">
            <v>?</v>
          </cell>
          <cell r="L159" t="str">
            <v>?</v>
          </cell>
          <cell r="M159" t="str">
            <v>?</v>
          </cell>
          <cell r="N159" t="str">
            <v>?</v>
          </cell>
          <cell r="O159" t="str">
            <v>?</v>
          </cell>
          <cell r="P159" t="str">
            <v>?</v>
          </cell>
          <cell r="Q159" t="str">
            <v>?</v>
          </cell>
          <cell r="V159" t="str">
            <v>no</v>
          </cell>
          <cell r="W159" t="str">
            <v>no</v>
          </cell>
          <cell r="X159" t="str">
            <v/>
          </cell>
          <cell r="Y159" t="str">
            <v>Mid</v>
          </cell>
          <cell r="Z159" t="str">
            <v>Late</v>
          </cell>
          <cell r="AC159" t="str">
            <v>X</v>
          </cell>
          <cell r="AD159" t="str">
            <v>unknown, likely attractive</v>
          </cell>
        </row>
        <row r="160">
          <cell r="B160" t="str">
            <v>Ironweed, Tall</v>
          </cell>
          <cell r="C160" t="str">
            <v>Vernonia altissima</v>
          </cell>
          <cell r="D160" t="str">
            <v>forb</v>
          </cell>
          <cell r="E160" t="str">
            <v>Purple</v>
          </cell>
          <cell r="F160" t="str">
            <v>Aug - Sep</v>
          </cell>
          <cell r="G160" t="str">
            <v xml:space="preserve">60"      </v>
          </cell>
          <cell r="H160">
            <v>0</v>
          </cell>
          <cell r="J160" t="str">
            <v>?</v>
          </cell>
          <cell r="K160" t="str">
            <v>no</v>
          </cell>
          <cell r="L160" t="str">
            <v>X</v>
          </cell>
          <cell r="M160" t="str">
            <v>X</v>
          </cell>
          <cell r="N160" t="str">
            <v>no</v>
          </cell>
          <cell r="O160" t="str">
            <v>no</v>
          </cell>
          <cell r="P160" t="str">
            <v>?</v>
          </cell>
          <cell r="Q160" t="str">
            <v>X</v>
          </cell>
          <cell r="V160" t="str">
            <v>no</v>
          </cell>
          <cell r="W160" t="str">
            <v>no</v>
          </cell>
          <cell r="X160" t="str">
            <v/>
          </cell>
          <cell r="Z160" t="str">
            <v>Late</v>
          </cell>
          <cell r="AC160" t="str">
            <v>X</v>
          </cell>
          <cell r="AD160" t="str">
            <v>Very attractive</v>
          </cell>
        </row>
        <row r="161">
          <cell r="B161" t="str">
            <v>Jack-in-the-Pulpit</v>
          </cell>
          <cell r="C161" t="str">
            <v>Arisaema triphyllum</v>
          </cell>
          <cell r="D161" t="str">
            <v>forb</v>
          </cell>
          <cell r="E161" t="str">
            <v>Green</v>
          </cell>
          <cell r="F161" t="str">
            <v>Apr - Jul</v>
          </cell>
          <cell r="G161" t="str">
            <v xml:space="preserve">24"      </v>
          </cell>
          <cell r="H161">
            <v>500</v>
          </cell>
          <cell r="J161" t="str">
            <v>?</v>
          </cell>
          <cell r="K161" t="str">
            <v>no</v>
          </cell>
          <cell r="L161" t="str">
            <v>X</v>
          </cell>
          <cell r="M161" t="str">
            <v>X</v>
          </cell>
          <cell r="N161" t="str">
            <v>X</v>
          </cell>
          <cell r="O161" t="str">
            <v>no</v>
          </cell>
          <cell r="P161" t="str">
            <v>?</v>
          </cell>
          <cell r="Q161" t="str">
            <v>?</v>
          </cell>
          <cell r="V161" t="str">
            <v>no</v>
          </cell>
          <cell r="W161" t="str">
            <v>no</v>
          </cell>
          <cell r="X161" t="str">
            <v>Early</v>
          </cell>
          <cell r="Y161" t="str">
            <v>Mid</v>
          </cell>
          <cell r="Z161" t="str">
            <v/>
          </cell>
          <cell r="AD161" t="str">
            <v>Very low attraction</v>
          </cell>
          <cell r="AE161" t="str">
            <v>May be attractive to some flies</v>
          </cell>
        </row>
        <row r="162">
          <cell r="B162" t="str">
            <v>Joe Pye Weed</v>
          </cell>
          <cell r="C162" t="str">
            <v>Eupatorium maculatum</v>
          </cell>
          <cell r="D162" t="str">
            <v>forb</v>
          </cell>
          <cell r="E162" t="str">
            <v>Rose</v>
          </cell>
          <cell r="F162" t="str">
            <v>Jun - Sep</v>
          </cell>
          <cell r="G162" t="str">
            <v xml:space="preserve">60"      </v>
          </cell>
          <cell r="H162">
            <v>95000</v>
          </cell>
          <cell r="J162" t="str">
            <v>X</v>
          </cell>
          <cell r="K162" t="str">
            <v>X</v>
          </cell>
          <cell r="L162" t="str">
            <v>X</v>
          </cell>
          <cell r="M162" t="str">
            <v>no</v>
          </cell>
          <cell r="N162" t="str">
            <v>no</v>
          </cell>
          <cell r="O162" t="str">
            <v>no</v>
          </cell>
          <cell r="P162" t="str">
            <v>X</v>
          </cell>
          <cell r="Q162" t="str">
            <v>no</v>
          </cell>
          <cell r="V162" t="str">
            <v>yes</v>
          </cell>
          <cell r="W162" t="str">
            <v>yes</v>
          </cell>
          <cell r="X162" t="str">
            <v>Early</v>
          </cell>
          <cell r="Y162" t="str">
            <v>Mid</v>
          </cell>
          <cell r="Z162" t="str">
            <v>Late</v>
          </cell>
          <cell r="AC162" t="str">
            <v>X</v>
          </cell>
          <cell r="AD162" t="str">
            <v>unknown, likely attractive</v>
          </cell>
        </row>
        <row r="163">
          <cell r="B163" t="str">
            <v>Joe Pye Weed, Hollow</v>
          </cell>
          <cell r="C163" t="str">
            <v>Eupatorium fistulosum</v>
          </cell>
          <cell r="D163" t="str">
            <v>forb</v>
          </cell>
          <cell r="E163" t="str">
            <v>Pink</v>
          </cell>
          <cell r="F163" t="str">
            <v>Aug - Sep</v>
          </cell>
          <cell r="G163" t="str">
            <v>96"</v>
          </cell>
          <cell r="H163">
            <v>78000</v>
          </cell>
          <cell r="J163" t="str">
            <v>X</v>
          </cell>
          <cell r="K163" t="str">
            <v>X</v>
          </cell>
          <cell r="L163" t="str">
            <v>X</v>
          </cell>
          <cell r="M163" t="str">
            <v>no</v>
          </cell>
          <cell r="N163" t="str">
            <v>no</v>
          </cell>
          <cell r="O163" t="str">
            <v>no</v>
          </cell>
          <cell r="P163" t="str">
            <v>no</v>
          </cell>
          <cell r="Q163" t="str">
            <v>no</v>
          </cell>
          <cell r="V163" t="str">
            <v>yes</v>
          </cell>
          <cell r="W163" t="str">
            <v>yes</v>
          </cell>
          <cell r="X163" t="str">
            <v/>
          </cell>
          <cell r="Z163" t="str">
            <v>Late</v>
          </cell>
          <cell r="AC163" t="str">
            <v>X</v>
          </cell>
          <cell r="AD163" t="str">
            <v>unknown, likely attractive</v>
          </cell>
        </row>
        <row r="164">
          <cell r="B164" t="str">
            <v>Joe Pye Weed, Sweet</v>
          </cell>
          <cell r="C164" t="str">
            <v>Eupatorium purpureum</v>
          </cell>
          <cell r="D164" t="str">
            <v>forb</v>
          </cell>
          <cell r="E164" t="str">
            <v>Pink</v>
          </cell>
          <cell r="F164" t="str">
            <v>Jul - Sep</v>
          </cell>
          <cell r="G164" t="str">
            <v xml:space="preserve">84"      </v>
          </cell>
          <cell r="H164">
            <v>42000</v>
          </cell>
          <cell r="J164" t="str">
            <v>?</v>
          </cell>
          <cell r="K164" t="str">
            <v>no</v>
          </cell>
          <cell r="L164" t="str">
            <v>X</v>
          </cell>
          <cell r="M164" t="str">
            <v>X</v>
          </cell>
          <cell r="N164" t="str">
            <v>X</v>
          </cell>
          <cell r="O164" t="str">
            <v>no</v>
          </cell>
          <cell r="P164" t="str">
            <v>?</v>
          </cell>
          <cell r="Q164" t="str">
            <v>?</v>
          </cell>
          <cell r="V164" t="str">
            <v>yes</v>
          </cell>
          <cell r="W164" t="str">
            <v>no</v>
          </cell>
          <cell r="X164" t="str">
            <v/>
          </cell>
          <cell r="Y164" t="str">
            <v>Mid</v>
          </cell>
          <cell r="Z164" t="str">
            <v>Late</v>
          </cell>
          <cell r="AC164" t="str">
            <v>X</v>
          </cell>
          <cell r="AD164" t="str">
            <v>unknown, likely attractive</v>
          </cell>
        </row>
        <row r="165">
          <cell r="B165" t="str">
            <v>Joint Grass, Blue</v>
          </cell>
          <cell r="C165" t="str">
            <v>Calamagrostis canadensis</v>
          </cell>
          <cell r="D165" t="str">
            <v>sedge/rush/grass</v>
          </cell>
          <cell r="E165" t="str">
            <v xml:space="preserve">   </v>
          </cell>
          <cell r="F165" t="str">
            <v xml:space="preserve"> - </v>
          </cell>
          <cell r="G165" t="str">
            <v xml:space="preserve">48"      </v>
          </cell>
          <cell r="H165">
            <v>280000</v>
          </cell>
          <cell r="J165" t="str">
            <v>?</v>
          </cell>
          <cell r="K165" t="str">
            <v>X</v>
          </cell>
          <cell r="L165" t="str">
            <v>X</v>
          </cell>
          <cell r="M165" t="str">
            <v>X</v>
          </cell>
          <cell r="N165" t="str">
            <v>no</v>
          </cell>
          <cell r="O165" t="str">
            <v>no</v>
          </cell>
          <cell r="P165" t="str">
            <v>X</v>
          </cell>
          <cell r="Q165" t="str">
            <v>X</v>
          </cell>
          <cell r="V165" t="str">
            <v>no</v>
          </cell>
          <cell r="W165" t="str">
            <v>no</v>
          </cell>
          <cell r="X165" t="str">
            <v/>
          </cell>
          <cell r="Y165" t="str">
            <v/>
          </cell>
          <cell r="Z165" t="str">
            <v/>
          </cell>
          <cell r="AD165" t="str">
            <v>n/a</v>
          </cell>
        </row>
        <row r="166">
          <cell r="B166" t="str">
            <v>Knotweed, Water</v>
          </cell>
          <cell r="C166" t="str">
            <v>Polygonum amphibium v. stipulaceum</v>
          </cell>
          <cell r="D166" t="str">
            <v>forb</v>
          </cell>
          <cell r="E166" t="str">
            <v>Rose</v>
          </cell>
          <cell r="F166" t="str">
            <v>Jun - Oct</v>
          </cell>
          <cell r="G166" t="str">
            <v>1’-2’</v>
          </cell>
          <cell r="H166">
            <v>3125</v>
          </cell>
          <cell r="J166" t="str">
            <v>?</v>
          </cell>
          <cell r="K166" t="str">
            <v>?</v>
          </cell>
          <cell r="L166" t="str">
            <v>?</v>
          </cell>
          <cell r="M166" t="str">
            <v>?</v>
          </cell>
          <cell r="N166" t="str">
            <v>?</v>
          </cell>
          <cell r="O166" t="str">
            <v>?</v>
          </cell>
          <cell r="P166" t="str">
            <v>?</v>
          </cell>
          <cell r="Q166" t="str">
            <v>?</v>
          </cell>
          <cell r="V166" t="str">
            <v>no</v>
          </cell>
          <cell r="W166" t="str">
            <v>no</v>
          </cell>
          <cell r="X166" t="str">
            <v>Early</v>
          </cell>
          <cell r="Y166" t="str">
            <v>Mid</v>
          </cell>
          <cell r="Z166" t="str">
            <v>Late</v>
          </cell>
          <cell r="AD166" t="str">
            <v>unknown</v>
          </cell>
        </row>
        <row r="167">
          <cell r="B167" t="str">
            <v>Lead Plant</v>
          </cell>
          <cell r="C167" t="str">
            <v>Amorpha canescens</v>
          </cell>
          <cell r="D167" t="str">
            <v>legume</v>
          </cell>
          <cell r="E167" t="str">
            <v>Purple</v>
          </cell>
          <cell r="F167" t="str">
            <v>Jun - Aug</v>
          </cell>
          <cell r="G167" t="str">
            <v xml:space="preserve">36"      </v>
          </cell>
          <cell r="H167">
            <v>16000</v>
          </cell>
          <cell r="J167" t="str">
            <v>no</v>
          </cell>
          <cell r="K167" t="str">
            <v>no</v>
          </cell>
          <cell r="L167" t="str">
            <v>no</v>
          </cell>
          <cell r="M167" t="str">
            <v>X</v>
          </cell>
          <cell r="N167" t="str">
            <v>X</v>
          </cell>
          <cell r="O167" t="str">
            <v>X</v>
          </cell>
          <cell r="P167" t="str">
            <v>no</v>
          </cell>
          <cell r="Q167" t="str">
            <v>no</v>
          </cell>
          <cell r="V167" t="str">
            <v>yes</v>
          </cell>
          <cell r="W167" t="str">
            <v>yes</v>
          </cell>
          <cell r="X167" t="str">
            <v>Early</v>
          </cell>
          <cell r="Y167" t="str">
            <v>Mid</v>
          </cell>
          <cell r="Z167" t="str">
            <v>Late</v>
          </cell>
          <cell r="AC167" t="str">
            <v>X</v>
          </cell>
          <cell r="AD167" t="str">
            <v>Very attractive</v>
          </cell>
        </row>
        <row r="168">
          <cell r="B168" t="str">
            <v>Lespedeza, Roundheaded</v>
          </cell>
          <cell r="C168" t="str">
            <v>Lespedeza Capitata</v>
          </cell>
          <cell r="D168" t="str">
            <v>legume</v>
          </cell>
          <cell r="E168" t="str">
            <v>Green</v>
          </cell>
          <cell r="F168" t="str">
            <v>Aug - Sep</v>
          </cell>
          <cell r="G168" t="str">
            <v>4'</v>
          </cell>
          <cell r="H168">
            <v>10000</v>
          </cell>
          <cell r="J168" t="str">
            <v>no</v>
          </cell>
          <cell r="K168" t="str">
            <v>no</v>
          </cell>
          <cell r="L168" t="str">
            <v>no</v>
          </cell>
          <cell r="M168" t="str">
            <v>x</v>
          </cell>
          <cell r="N168" t="str">
            <v>x</v>
          </cell>
          <cell r="O168" t="str">
            <v>x</v>
          </cell>
          <cell r="P168" t="str">
            <v>no</v>
          </cell>
          <cell r="Q168" t="str">
            <v>no</v>
          </cell>
          <cell r="V168" t="str">
            <v>yes</v>
          </cell>
          <cell r="W168" t="str">
            <v>yes</v>
          </cell>
          <cell r="Z168" t="str">
            <v>Late</v>
          </cell>
        </row>
        <row r="169">
          <cell r="B169" t="str">
            <v>Lespedeza, Slender</v>
          </cell>
          <cell r="C169" t="str">
            <v>Lespedeza Virginica</v>
          </cell>
          <cell r="D169" t="str">
            <v>legume</v>
          </cell>
          <cell r="E169" t="str">
            <v>Purple</v>
          </cell>
          <cell r="F169" t="str">
            <v>Jul - Sep</v>
          </cell>
          <cell r="G169" t="str">
            <v>2'</v>
          </cell>
          <cell r="H169">
            <v>16000</v>
          </cell>
          <cell r="J169" t="str">
            <v>no</v>
          </cell>
          <cell r="K169" t="str">
            <v>no</v>
          </cell>
          <cell r="L169" t="str">
            <v>no</v>
          </cell>
          <cell r="M169" t="str">
            <v>x</v>
          </cell>
          <cell r="N169" t="str">
            <v>x</v>
          </cell>
          <cell r="O169" t="str">
            <v>x</v>
          </cell>
          <cell r="P169" t="str">
            <v>no</v>
          </cell>
          <cell r="Q169" t="str">
            <v>no</v>
          </cell>
          <cell r="V169" t="str">
            <v>yes</v>
          </cell>
          <cell r="W169" t="str">
            <v>yes</v>
          </cell>
          <cell r="Y169" t="str">
            <v>Mid</v>
          </cell>
          <cell r="Z169" t="str">
            <v>Late</v>
          </cell>
          <cell r="AC169" t="str">
            <v>x</v>
          </cell>
          <cell r="AD169" t="str">
            <v>Medium to high</v>
          </cell>
          <cell r="AE169" t="str">
            <v>Visited by long-tongued bees &amp; butterflies</v>
          </cell>
        </row>
        <row r="170">
          <cell r="B170" t="str">
            <v>Lettuce, Tall White</v>
          </cell>
          <cell r="C170" t="str">
            <v>Prenanthes altissima</v>
          </cell>
          <cell r="D170" t="str">
            <v>forb</v>
          </cell>
          <cell r="E170" t="str">
            <v>Green</v>
          </cell>
          <cell r="F170" t="str">
            <v>Aug - Oct</v>
          </cell>
          <cell r="G170" t="str">
            <v>2’-7’</v>
          </cell>
          <cell r="H170">
            <v>68750</v>
          </cell>
          <cell r="J170" t="str">
            <v>?</v>
          </cell>
          <cell r="K170" t="str">
            <v>?</v>
          </cell>
          <cell r="L170" t="str">
            <v>?</v>
          </cell>
          <cell r="M170" t="str">
            <v>?</v>
          </cell>
          <cell r="N170" t="str">
            <v>?</v>
          </cell>
          <cell r="O170" t="str">
            <v>?</v>
          </cell>
          <cell r="P170" t="str">
            <v>?</v>
          </cell>
          <cell r="Q170" t="str">
            <v>?</v>
          </cell>
          <cell r="V170" t="str">
            <v>no</v>
          </cell>
          <cell r="W170" t="str">
            <v>no</v>
          </cell>
          <cell r="X170" t="str">
            <v/>
          </cell>
          <cell r="Z170" t="str">
            <v>Late</v>
          </cell>
          <cell r="AD170" t="str">
            <v>unknown</v>
          </cell>
        </row>
        <row r="171">
          <cell r="B171" t="str">
            <v>Lizard's Tail</v>
          </cell>
          <cell r="C171" t="str">
            <v>Saururus cernuus</v>
          </cell>
          <cell r="D171" t="str">
            <v>forb</v>
          </cell>
          <cell r="E171" t="str">
            <v>White</v>
          </cell>
          <cell r="F171" t="str">
            <v>Jun - Aug</v>
          </cell>
          <cell r="G171" t="str">
            <v>2’-4’</v>
          </cell>
          <cell r="H171">
            <v>343750</v>
          </cell>
          <cell r="J171" t="str">
            <v>X</v>
          </cell>
          <cell r="K171" t="str">
            <v>X</v>
          </cell>
          <cell r="L171" t="str">
            <v>X</v>
          </cell>
          <cell r="M171" t="str">
            <v>no</v>
          </cell>
          <cell r="N171" t="str">
            <v>no</v>
          </cell>
          <cell r="O171" t="str">
            <v>no</v>
          </cell>
          <cell r="P171" t="str">
            <v>no</v>
          </cell>
          <cell r="Q171" t="str">
            <v>no</v>
          </cell>
          <cell r="V171" t="str">
            <v>yes</v>
          </cell>
          <cell r="W171" t="str">
            <v>no</v>
          </cell>
          <cell r="X171" t="str">
            <v>Early</v>
          </cell>
          <cell r="Y171" t="str">
            <v>Mid</v>
          </cell>
          <cell r="Z171" t="str">
            <v>Late</v>
          </cell>
          <cell r="AD171" t="str">
            <v>unknown</v>
          </cell>
        </row>
        <row r="172">
          <cell r="B172" t="str">
            <v>Lobelia, Great Blue</v>
          </cell>
          <cell r="C172" t="str">
            <v>Lobelia siphilitica</v>
          </cell>
          <cell r="D172" t="str">
            <v>forb</v>
          </cell>
          <cell r="E172" t="str">
            <v>Blue</v>
          </cell>
          <cell r="F172" t="str">
            <v>Jul - Oct</v>
          </cell>
          <cell r="G172" t="str">
            <v xml:space="preserve">36"      </v>
          </cell>
          <cell r="H172">
            <v>500000</v>
          </cell>
          <cell r="J172" t="str">
            <v>X</v>
          </cell>
          <cell r="K172" t="str">
            <v>X</v>
          </cell>
          <cell r="L172" t="str">
            <v>X</v>
          </cell>
          <cell r="M172" t="str">
            <v>X</v>
          </cell>
          <cell r="N172" t="str">
            <v>no</v>
          </cell>
          <cell r="O172" t="str">
            <v>no</v>
          </cell>
          <cell r="P172" t="str">
            <v>no</v>
          </cell>
          <cell r="Q172" t="str">
            <v>no</v>
          </cell>
          <cell r="V172" t="str">
            <v>yes</v>
          </cell>
          <cell r="W172" t="str">
            <v>yes</v>
          </cell>
          <cell r="X172" t="str">
            <v/>
          </cell>
          <cell r="Y172" t="str">
            <v>Mid</v>
          </cell>
          <cell r="Z172" t="str">
            <v>Late</v>
          </cell>
          <cell r="AC172" t="str">
            <v>X</v>
          </cell>
          <cell r="AD172" t="str">
            <v>Moderately attractive</v>
          </cell>
        </row>
        <row r="173">
          <cell r="B173" t="str">
            <v>Lobelia, Pale Spiked</v>
          </cell>
          <cell r="C173" t="str">
            <v>Lobelia spicata</v>
          </cell>
          <cell r="D173" t="str">
            <v>forb</v>
          </cell>
          <cell r="E173" t="str">
            <v>Lavender</v>
          </cell>
          <cell r="F173" t="str">
            <v>May - Aug</v>
          </cell>
          <cell r="G173" t="str">
            <v xml:space="preserve">24"      </v>
          </cell>
          <cell r="H173">
            <v>900000</v>
          </cell>
          <cell r="J173" t="str">
            <v>no</v>
          </cell>
          <cell r="K173" t="str">
            <v>no</v>
          </cell>
          <cell r="L173" t="str">
            <v>X</v>
          </cell>
          <cell r="M173" t="str">
            <v>X</v>
          </cell>
          <cell r="N173" t="str">
            <v>X</v>
          </cell>
          <cell r="O173" t="str">
            <v>no</v>
          </cell>
          <cell r="P173" t="str">
            <v>no</v>
          </cell>
          <cell r="Q173" t="str">
            <v>no</v>
          </cell>
          <cell r="V173" t="str">
            <v>yes</v>
          </cell>
          <cell r="W173" t="str">
            <v>no</v>
          </cell>
          <cell r="X173" t="str">
            <v>Early</v>
          </cell>
          <cell r="Y173" t="str">
            <v>Mid</v>
          </cell>
          <cell r="Z173" t="str">
            <v>Late</v>
          </cell>
          <cell r="AC173" t="str">
            <v>X</v>
          </cell>
          <cell r="AD173" t="str">
            <v>Moderately attractive</v>
          </cell>
        </row>
        <row r="174">
          <cell r="B174" t="str">
            <v>Loosestrife, Fringed</v>
          </cell>
          <cell r="C174" t="str">
            <v>Lysimachia ciliata</v>
          </cell>
          <cell r="D174" t="str">
            <v>forb</v>
          </cell>
          <cell r="E174" t="str">
            <v>Yellow</v>
          </cell>
          <cell r="F174" t="str">
            <v>Jun - Aug</v>
          </cell>
          <cell r="G174" t="str">
            <v xml:space="preserve">24"      </v>
          </cell>
          <cell r="H174">
            <v>39000</v>
          </cell>
          <cell r="J174" t="str">
            <v>no</v>
          </cell>
          <cell r="K174" t="str">
            <v>X</v>
          </cell>
          <cell r="L174" t="str">
            <v>X</v>
          </cell>
          <cell r="M174" t="str">
            <v>X</v>
          </cell>
          <cell r="N174" t="str">
            <v>no</v>
          </cell>
          <cell r="O174" t="str">
            <v>no</v>
          </cell>
          <cell r="P174" t="str">
            <v>no</v>
          </cell>
          <cell r="Q174" t="str">
            <v>no</v>
          </cell>
          <cell r="V174" t="str">
            <v>no</v>
          </cell>
          <cell r="W174" t="str">
            <v>no</v>
          </cell>
          <cell r="X174" t="str">
            <v>Early</v>
          </cell>
          <cell r="Y174" t="str">
            <v>Mid</v>
          </cell>
          <cell r="Z174" t="str">
            <v>Late</v>
          </cell>
          <cell r="AD174" t="str">
            <v>unknown</v>
          </cell>
        </row>
        <row r="175">
          <cell r="B175" t="str">
            <v>Loosestrife, Swamp</v>
          </cell>
          <cell r="C175" t="str">
            <v>Decodon verticillatus</v>
          </cell>
          <cell r="D175" t="str">
            <v>forb</v>
          </cell>
          <cell r="E175" t="str">
            <v>Lavender</v>
          </cell>
          <cell r="F175" t="str">
            <v>Jul - Aug</v>
          </cell>
          <cell r="G175" t="str">
            <v xml:space="preserve">72"      </v>
          </cell>
          <cell r="H175">
            <v>40000</v>
          </cell>
          <cell r="J175" t="str">
            <v>X</v>
          </cell>
          <cell r="K175" t="str">
            <v>X</v>
          </cell>
          <cell r="L175" t="str">
            <v>no</v>
          </cell>
          <cell r="M175" t="str">
            <v>no</v>
          </cell>
          <cell r="N175" t="str">
            <v>no</v>
          </cell>
          <cell r="O175" t="str">
            <v>no</v>
          </cell>
          <cell r="P175" t="str">
            <v>no</v>
          </cell>
          <cell r="Q175" t="str">
            <v>no</v>
          </cell>
          <cell r="V175" t="str">
            <v>yes</v>
          </cell>
          <cell r="W175" t="str">
            <v>no</v>
          </cell>
          <cell r="X175" t="str">
            <v/>
          </cell>
          <cell r="Y175" t="str">
            <v>Mid</v>
          </cell>
          <cell r="Z175" t="str">
            <v>Late</v>
          </cell>
          <cell r="AD175" t="str">
            <v>unknown</v>
          </cell>
        </row>
        <row r="176">
          <cell r="B176" t="str">
            <v>Loosestrife, Winged</v>
          </cell>
          <cell r="C176" t="str">
            <v>Lythrum alatum</v>
          </cell>
          <cell r="D176" t="str">
            <v>forb</v>
          </cell>
          <cell r="E176" t="str">
            <v>Purple</v>
          </cell>
          <cell r="F176" t="str">
            <v>Jun - Sep</v>
          </cell>
          <cell r="G176" t="str">
            <v xml:space="preserve">36"      </v>
          </cell>
          <cell r="H176">
            <v>3000000</v>
          </cell>
          <cell r="J176" t="str">
            <v>X</v>
          </cell>
          <cell r="K176" t="str">
            <v>X</v>
          </cell>
          <cell r="L176" t="str">
            <v>X</v>
          </cell>
          <cell r="M176" t="str">
            <v>no</v>
          </cell>
          <cell r="N176" t="str">
            <v>no</v>
          </cell>
          <cell r="O176" t="str">
            <v>no</v>
          </cell>
          <cell r="P176" t="str">
            <v>no</v>
          </cell>
          <cell r="Q176" t="str">
            <v>no</v>
          </cell>
          <cell r="V176" t="str">
            <v>yes</v>
          </cell>
          <cell r="W176" t="str">
            <v>no</v>
          </cell>
          <cell r="X176" t="str">
            <v>Early</v>
          </cell>
          <cell r="Y176" t="str">
            <v>Mid</v>
          </cell>
          <cell r="Z176" t="str">
            <v>Late</v>
          </cell>
          <cell r="AC176" t="str">
            <v>X</v>
          </cell>
          <cell r="AD176" t="str">
            <v>Very attractive</v>
          </cell>
        </row>
        <row r="177">
          <cell r="B177" t="str">
            <v>Lotus</v>
          </cell>
          <cell r="C177" t="str">
            <v>Nelumbo lutea</v>
          </cell>
          <cell r="D177" t="str">
            <v>forb</v>
          </cell>
          <cell r="E177" t="str">
            <v>Cream</v>
          </cell>
          <cell r="F177" t="str">
            <v>Jul - Aug</v>
          </cell>
          <cell r="G177" t="str">
            <v>2’-4’</v>
          </cell>
          <cell r="H177">
            <v>32</v>
          </cell>
          <cell r="J177" t="str">
            <v>?</v>
          </cell>
          <cell r="K177" t="str">
            <v>?</v>
          </cell>
          <cell r="L177" t="str">
            <v>?</v>
          </cell>
          <cell r="M177" t="str">
            <v>?</v>
          </cell>
          <cell r="N177" t="str">
            <v>?</v>
          </cell>
          <cell r="O177" t="str">
            <v>?</v>
          </cell>
          <cell r="P177" t="str">
            <v>?</v>
          </cell>
          <cell r="Q177" t="str">
            <v>?</v>
          </cell>
          <cell r="V177" t="str">
            <v>no</v>
          </cell>
          <cell r="W177" t="str">
            <v>no</v>
          </cell>
          <cell r="X177" t="str">
            <v/>
          </cell>
          <cell r="Y177" t="str">
            <v>Mid</v>
          </cell>
          <cell r="Z177" t="str">
            <v>Late</v>
          </cell>
          <cell r="AC177" t="str">
            <v>X</v>
          </cell>
          <cell r="AD177" t="str">
            <v>Moderately attractive</v>
          </cell>
        </row>
        <row r="178">
          <cell r="B178" t="str">
            <v>Lupine, Wild</v>
          </cell>
          <cell r="C178" t="str">
            <v>Lupinus perennis</v>
          </cell>
          <cell r="D178" t="str">
            <v>legume</v>
          </cell>
          <cell r="E178" t="str">
            <v>Blue</v>
          </cell>
          <cell r="F178" t="str">
            <v>Apr - Jul</v>
          </cell>
          <cell r="G178" t="str">
            <v xml:space="preserve">24"      </v>
          </cell>
          <cell r="H178">
            <v>1100</v>
          </cell>
          <cell r="J178" t="str">
            <v>no</v>
          </cell>
          <cell r="K178" t="str">
            <v>no</v>
          </cell>
          <cell r="L178" t="str">
            <v>no</v>
          </cell>
          <cell r="M178" t="str">
            <v>no</v>
          </cell>
          <cell r="N178" t="str">
            <v>X</v>
          </cell>
          <cell r="O178" t="str">
            <v>X</v>
          </cell>
          <cell r="P178" t="str">
            <v>no</v>
          </cell>
          <cell r="Q178" t="str">
            <v>no</v>
          </cell>
          <cell r="V178" t="str">
            <v>yes</v>
          </cell>
          <cell r="W178" t="str">
            <v>no</v>
          </cell>
          <cell r="X178" t="str">
            <v>Early</v>
          </cell>
          <cell r="Y178" t="str">
            <v>Mid</v>
          </cell>
          <cell r="Z178" t="str">
            <v/>
          </cell>
          <cell r="AC178" t="str">
            <v>X</v>
          </cell>
          <cell r="AD178" t="str">
            <v>Moderately attractive</v>
          </cell>
        </row>
        <row r="179">
          <cell r="B179" t="str">
            <v>Mallow, Glade</v>
          </cell>
          <cell r="C179" t="str">
            <v>Napaea dioica</v>
          </cell>
          <cell r="D179" t="str">
            <v>forb</v>
          </cell>
          <cell r="E179" t="str">
            <v>White</v>
          </cell>
          <cell r="F179" t="str">
            <v>Jun - Aug</v>
          </cell>
          <cell r="G179" t="str">
            <v xml:space="preserve">84"      </v>
          </cell>
          <cell r="H179">
            <v>5300</v>
          </cell>
          <cell r="J179" t="str">
            <v>?</v>
          </cell>
          <cell r="K179" t="str">
            <v>no</v>
          </cell>
          <cell r="L179" t="str">
            <v>X</v>
          </cell>
          <cell r="M179" t="str">
            <v>X</v>
          </cell>
          <cell r="N179" t="str">
            <v>no</v>
          </cell>
          <cell r="O179" t="str">
            <v>no</v>
          </cell>
          <cell r="P179" t="str">
            <v>?</v>
          </cell>
          <cell r="Q179" t="str">
            <v>?</v>
          </cell>
          <cell r="V179" t="str">
            <v>no</v>
          </cell>
          <cell r="W179" t="str">
            <v>no</v>
          </cell>
          <cell r="X179" t="str">
            <v>Early</v>
          </cell>
          <cell r="Y179" t="str">
            <v>Mid</v>
          </cell>
          <cell r="Z179" t="str">
            <v>Late</v>
          </cell>
          <cell r="AD179" t="str">
            <v>unknown</v>
          </cell>
        </row>
        <row r="180">
          <cell r="B180" t="str">
            <v>Manna Grass, Pale</v>
          </cell>
          <cell r="C180" t="str">
            <v>Puccinellia pallida</v>
          </cell>
          <cell r="D180" t="str">
            <v>sedge/rush/grass</v>
          </cell>
          <cell r="E180" t="str">
            <v>Green</v>
          </cell>
          <cell r="F180" t="str">
            <v>Jun</v>
          </cell>
          <cell r="G180" t="str">
            <v>2’-4’</v>
          </cell>
          <cell r="H180">
            <v>125000</v>
          </cell>
          <cell r="J180" t="str">
            <v>?</v>
          </cell>
          <cell r="K180" t="str">
            <v>?</v>
          </cell>
          <cell r="L180" t="str">
            <v>?</v>
          </cell>
          <cell r="M180" t="str">
            <v>?</v>
          </cell>
          <cell r="N180" t="str">
            <v>?</v>
          </cell>
          <cell r="O180" t="str">
            <v>?</v>
          </cell>
          <cell r="P180" t="str">
            <v>?</v>
          </cell>
          <cell r="Q180" t="str">
            <v>?</v>
          </cell>
          <cell r="V180" t="str">
            <v>no</v>
          </cell>
          <cell r="W180" t="str">
            <v>no</v>
          </cell>
          <cell r="X180" t="str">
            <v/>
          </cell>
          <cell r="Y180" t="str">
            <v>Mid</v>
          </cell>
          <cell r="Z180" t="str">
            <v/>
          </cell>
          <cell r="AD180" t="str">
            <v>n/a</v>
          </cell>
        </row>
        <row r="181">
          <cell r="B181" t="str">
            <v>Manna Grass, Reed</v>
          </cell>
          <cell r="C181" t="str">
            <v>Glyceria grandis</v>
          </cell>
          <cell r="D181" t="str">
            <v>sedge/rush/grass</v>
          </cell>
          <cell r="E181" t="str">
            <v xml:space="preserve">   </v>
          </cell>
          <cell r="F181" t="str">
            <v xml:space="preserve"> - </v>
          </cell>
          <cell r="G181" t="str">
            <v xml:space="preserve">60"      </v>
          </cell>
          <cell r="H181">
            <v>80000</v>
          </cell>
          <cell r="J181" t="str">
            <v>?</v>
          </cell>
          <cell r="K181" t="str">
            <v>X</v>
          </cell>
          <cell r="L181" t="str">
            <v>X</v>
          </cell>
          <cell r="M181" t="str">
            <v>no</v>
          </cell>
          <cell r="N181" t="str">
            <v>no</v>
          </cell>
          <cell r="O181" t="str">
            <v>no</v>
          </cell>
          <cell r="P181" t="str">
            <v>?</v>
          </cell>
          <cell r="Q181" t="str">
            <v>?</v>
          </cell>
          <cell r="V181" t="str">
            <v>no</v>
          </cell>
          <cell r="W181" t="str">
            <v>no</v>
          </cell>
          <cell r="X181" t="str">
            <v/>
          </cell>
          <cell r="Y181" t="str">
            <v/>
          </cell>
          <cell r="Z181" t="str">
            <v/>
          </cell>
          <cell r="AD181" t="str">
            <v>n/a</v>
          </cell>
        </row>
        <row r="182">
          <cell r="B182" t="str">
            <v>Marigold, Marsh</v>
          </cell>
          <cell r="C182" t="str">
            <v>Caltha palustris</v>
          </cell>
          <cell r="D182" t="str">
            <v>forb</v>
          </cell>
          <cell r="E182" t="str">
            <v>Yellow</v>
          </cell>
          <cell r="F182" t="str">
            <v>Mar - Jun</v>
          </cell>
          <cell r="G182" t="str">
            <v xml:space="preserve">24"      </v>
          </cell>
          <cell r="H182">
            <v>26000</v>
          </cell>
          <cell r="J182" t="str">
            <v>?</v>
          </cell>
          <cell r="K182" t="str">
            <v>X</v>
          </cell>
          <cell r="L182" t="str">
            <v>X</v>
          </cell>
          <cell r="M182" t="str">
            <v>no</v>
          </cell>
          <cell r="N182" t="str">
            <v>no</v>
          </cell>
          <cell r="O182" t="str">
            <v>no</v>
          </cell>
          <cell r="P182" t="str">
            <v>?</v>
          </cell>
          <cell r="Q182" t="str">
            <v>?</v>
          </cell>
          <cell r="V182" t="str">
            <v>no</v>
          </cell>
          <cell r="W182" t="str">
            <v>no</v>
          </cell>
          <cell r="X182" t="str">
            <v>Early</v>
          </cell>
          <cell r="Y182" t="str">
            <v>Mid</v>
          </cell>
          <cell r="Z182" t="str">
            <v/>
          </cell>
          <cell r="AD182" t="str">
            <v>unknown</v>
          </cell>
        </row>
        <row r="183">
          <cell r="B183" t="str">
            <v>Marigold, Tall Swamp</v>
          </cell>
          <cell r="C183" t="str">
            <v>Bidens coronata</v>
          </cell>
          <cell r="D183" t="str">
            <v>forb</v>
          </cell>
          <cell r="E183" t="str">
            <v>Yellow</v>
          </cell>
          <cell r="F183" t="str">
            <v>Jun - Oct</v>
          </cell>
          <cell r="G183" t="str">
            <v xml:space="preserve">48"      </v>
          </cell>
          <cell r="H183">
            <v>6500</v>
          </cell>
          <cell r="J183" t="str">
            <v>X</v>
          </cell>
          <cell r="K183" t="str">
            <v>X</v>
          </cell>
          <cell r="L183" t="str">
            <v>X</v>
          </cell>
          <cell r="M183" t="str">
            <v>no</v>
          </cell>
          <cell r="N183" t="str">
            <v>no</v>
          </cell>
          <cell r="O183" t="str">
            <v>no</v>
          </cell>
          <cell r="P183" t="str">
            <v>no</v>
          </cell>
          <cell r="Q183" t="str">
            <v>no</v>
          </cell>
          <cell r="V183" t="str">
            <v>yes</v>
          </cell>
          <cell r="W183" t="str">
            <v>no</v>
          </cell>
          <cell r="X183" t="str">
            <v>Early</v>
          </cell>
          <cell r="Y183" t="str">
            <v>Mid</v>
          </cell>
          <cell r="Z183" t="str">
            <v>Late</v>
          </cell>
          <cell r="AC183" t="str">
            <v>X</v>
          </cell>
          <cell r="AD183" t="str">
            <v>Low to moderately attractive</v>
          </cell>
        </row>
        <row r="184">
          <cell r="B184" t="str">
            <v>Meadow Rue, Early</v>
          </cell>
          <cell r="C184" t="str">
            <v>Thalictrum dioicum</v>
          </cell>
          <cell r="D184" t="str">
            <v>forb</v>
          </cell>
          <cell r="E184" t="str">
            <v>Green</v>
          </cell>
          <cell r="F184" t="str">
            <v>Mar - Jun</v>
          </cell>
          <cell r="G184" t="str">
            <v xml:space="preserve">24"      </v>
          </cell>
          <cell r="H184">
            <v>7300</v>
          </cell>
          <cell r="J184" t="str">
            <v>?</v>
          </cell>
          <cell r="K184" t="str">
            <v>no</v>
          </cell>
          <cell r="L184" t="str">
            <v>X</v>
          </cell>
          <cell r="M184" t="str">
            <v>X</v>
          </cell>
          <cell r="N184" t="str">
            <v>X</v>
          </cell>
          <cell r="O184" t="str">
            <v>no</v>
          </cell>
          <cell r="P184" t="str">
            <v>?</v>
          </cell>
          <cell r="Q184" t="str">
            <v>?</v>
          </cell>
          <cell r="V184" t="str">
            <v>no</v>
          </cell>
          <cell r="W184" t="str">
            <v>no</v>
          </cell>
          <cell r="X184" t="str">
            <v>Early</v>
          </cell>
          <cell r="Y184" t="str">
            <v>Mid</v>
          </cell>
          <cell r="Z184" t="str">
            <v/>
          </cell>
          <cell r="AD184" t="str">
            <v>Low attraction</v>
          </cell>
        </row>
        <row r="185">
          <cell r="B185" t="str">
            <v>Meadow Rue, Purple</v>
          </cell>
          <cell r="C185" t="str">
            <v>Thalictrum dasycarpum</v>
          </cell>
          <cell r="D185" t="str">
            <v>forb</v>
          </cell>
          <cell r="E185" t="str">
            <v>Cream</v>
          </cell>
          <cell r="F185" t="str">
            <v>May - Aug</v>
          </cell>
          <cell r="G185" t="str">
            <v xml:space="preserve">72"      </v>
          </cell>
          <cell r="H185">
            <v>11000</v>
          </cell>
          <cell r="J185" t="str">
            <v>?</v>
          </cell>
          <cell r="K185" t="str">
            <v>no</v>
          </cell>
          <cell r="L185" t="str">
            <v>X</v>
          </cell>
          <cell r="M185" t="str">
            <v>X</v>
          </cell>
          <cell r="N185" t="str">
            <v>no</v>
          </cell>
          <cell r="O185" t="str">
            <v>no</v>
          </cell>
          <cell r="P185" t="str">
            <v>?</v>
          </cell>
          <cell r="Q185" t="str">
            <v>?</v>
          </cell>
          <cell r="V185" t="str">
            <v>no</v>
          </cell>
          <cell r="W185" t="str">
            <v>no</v>
          </cell>
          <cell r="X185" t="str">
            <v>Early</v>
          </cell>
          <cell r="Y185" t="str">
            <v>Mid</v>
          </cell>
          <cell r="Z185" t="str">
            <v>Late</v>
          </cell>
          <cell r="AD185" t="str">
            <v>Low attraction</v>
          </cell>
          <cell r="AE185" t="str">
            <v>Honey bee visits for pollen</v>
          </cell>
        </row>
        <row r="186">
          <cell r="B186" t="str">
            <v>Milk Vetch, Canadian</v>
          </cell>
          <cell r="C186" t="str">
            <v>Astragalus canadensis</v>
          </cell>
          <cell r="D186" t="str">
            <v>legume</v>
          </cell>
          <cell r="E186" t="str">
            <v>Cream</v>
          </cell>
          <cell r="F186" t="str">
            <v>Jun - Oct</v>
          </cell>
          <cell r="G186" t="str">
            <v xml:space="preserve">36"      </v>
          </cell>
          <cell r="H186">
            <v>17000</v>
          </cell>
          <cell r="J186" t="str">
            <v>no</v>
          </cell>
          <cell r="K186" t="str">
            <v>no</v>
          </cell>
          <cell r="L186" t="str">
            <v>X</v>
          </cell>
          <cell r="M186" t="str">
            <v>X</v>
          </cell>
          <cell r="N186" t="str">
            <v>X</v>
          </cell>
          <cell r="O186" t="str">
            <v>no</v>
          </cell>
          <cell r="P186" t="str">
            <v>no</v>
          </cell>
          <cell r="Q186" t="str">
            <v>no</v>
          </cell>
          <cell r="V186" t="str">
            <v>yes</v>
          </cell>
          <cell r="W186" t="str">
            <v>no</v>
          </cell>
          <cell r="X186" t="str">
            <v>Early</v>
          </cell>
          <cell r="Y186" t="str">
            <v>Mid</v>
          </cell>
          <cell r="Z186" t="str">
            <v>Late</v>
          </cell>
          <cell r="AC186" t="str">
            <v>X</v>
          </cell>
          <cell r="AD186" t="str">
            <v>Moderately attractive</v>
          </cell>
        </row>
        <row r="187">
          <cell r="B187" t="str">
            <v>Milkweed, Common</v>
          </cell>
          <cell r="C187" t="str">
            <v>Asclepias syriaca</v>
          </cell>
          <cell r="D187" t="str">
            <v>forb</v>
          </cell>
          <cell r="E187" t="str">
            <v>Purple</v>
          </cell>
          <cell r="F187" t="str">
            <v>May - Aug</v>
          </cell>
          <cell r="G187" t="str">
            <v xml:space="preserve">36"      </v>
          </cell>
          <cell r="H187">
            <v>4000</v>
          </cell>
          <cell r="J187" t="str">
            <v>no</v>
          </cell>
          <cell r="K187" t="str">
            <v>no</v>
          </cell>
          <cell r="L187" t="str">
            <v>X</v>
          </cell>
          <cell r="M187" t="str">
            <v>X</v>
          </cell>
          <cell r="N187" t="str">
            <v>X</v>
          </cell>
          <cell r="O187" t="str">
            <v>X</v>
          </cell>
          <cell r="P187" t="str">
            <v>no</v>
          </cell>
          <cell r="Q187" t="str">
            <v>no</v>
          </cell>
          <cell r="V187" t="str">
            <v>yes</v>
          </cell>
          <cell r="W187" t="str">
            <v>no</v>
          </cell>
          <cell r="X187" t="str">
            <v>Early</v>
          </cell>
          <cell r="Y187" t="str">
            <v>Mid</v>
          </cell>
          <cell r="Z187" t="str">
            <v>Late</v>
          </cell>
          <cell r="AC187" t="str">
            <v>X</v>
          </cell>
          <cell r="AD187" t="str">
            <v>Very attractive</v>
          </cell>
          <cell r="AE187" t="str">
            <v>Monarch host plant</v>
          </cell>
        </row>
        <row r="188">
          <cell r="B188" t="str">
            <v>Milkweed, Prairie</v>
          </cell>
          <cell r="C188" t="str">
            <v>Asclepias sullivantii</v>
          </cell>
          <cell r="D188" t="str">
            <v>forb</v>
          </cell>
          <cell r="E188" t="str">
            <v>Pink</v>
          </cell>
          <cell r="F188" t="str">
            <v>Jun - Aug</v>
          </cell>
          <cell r="G188" t="str">
            <v xml:space="preserve">36"      </v>
          </cell>
          <cell r="H188">
            <v>4500</v>
          </cell>
          <cell r="J188" t="str">
            <v>no</v>
          </cell>
          <cell r="K188" t="str">
            <v>no</v>
          </cell>
          <cell r="L188" t="str">
            <v>X</v>
          </cell>
          <cell r="M188" t="str">
            <v>X</v>
          </cell>
          <cell r="N188" t="str">
            <v>no</v>
          </cell>
          <cell r="O188" t="str">
            <v>no</v>
          </cell>
          <cell r="P188" t="str">
            <v>no</v>
          </cell>
          <cell r="Q188" t="str">
            <v>no</v>
          </cell>
          <cell r="V188" t="str">
            <v>yes</v>
          </cell>
          <cell r="W188" t="str">
            <v>no</v>
          </cell>
          <cell r="X188" t="str">
            <v>Early</v>
          </cell>
          <cell r="Y188" t="str">
            <v>Mid</v>
          </cell>
          <cell r="Z188" t="str">
            <v>Late</v>
          </cell>
          <cell r="AC188" t="str">
            <v>X</v>
          </cell>
          <cell r="AD188" t="str">
            <v>Moderate to very attractive</v>
          </cell>
          <cell r="AE188" t="str">
            <v>Monarch host plant</v>
          </cell>
        </row>
        <row r="189">
          <cell r="B189" t="str">
            <v>Milkweed, Purple</v>
          </cell>
          <cell r="C189" t="str">
            <v>Asclepias purpurascens</v>
          </cell>
          <cell r="D189" t="str">
            <v>forb</v>
          </cell>
          <cell r="E189" t="str">
            <v>Purple</v>
          </cell>
          <cell r="F189" t="str">
            <v>Jun - Jul</v>
          </cell>
          <cell r="G189" t="str">
            <v>2’-3’</v>
          </cell>
          <cell r="H189">
            <v>5141</v>
          </cell>
          <cell r="J189" t="str">
            <v>no</v>
          </cell>
          <cell r="K189" t="str">
            <v>no</v>
          </cell>
          <cell r="L189" t="str">
            <v>no</v>
          </cell>
          <cell r="M189" t="str">
            <v>X</v>
          </cell>
          <cell r="N189" t="str">
            <v>X</v>
          </cell>
          <cell r="O189" t="str">
            <v>no</v>
          </cell>
          <cell r="P189" t="str">
            <v>no</v>
          </cell>
          <cell r="Q189" t="str">
            <v>no</v>
          </cell>
          <cell r="V189" t="str">
            <v>yes</v>
          </cell>
          <cell r="W189" t="str">
            <v>no</v>
          </cell>
          <cell r="X189" t="str">
            <v/>
          </cell>
          <cell r="Y189" t="str">
            <v>Mid</v>
          </cell>
          <cell r="Z189" t="str">
            <v/>
          </cell>
          <cell r="AC189" t="str">
            <v>X</v>
          </cell>
          <cell r="AD189" t="str">
            <v>Moderate to very attractive</v>
          </cell>
          <cell r="AE189" t="str">
            <v>Monarch host plant</v>
          </cell>
        </row>
        <row r="190">
          <cell r="B190" t="str">
            <v>Milkweed, Swamp</v>
          </cell>
          <cell r="C190" t="str">
            <v>Asclepias incarnata</v>
          </cell>
          <cell r="D190" t="str">
            <v>forb</v>
          </cell>
          <cell r="E190" t="str">
            <v>Red</v>
          </cell>
          <cell r="F190" t="str">
            <v>Jun - Aug</v>
          </cell>
          <cell r="G190" t="str">
            <v xml:space="preserve">48"      </v>
          </cell>
          <cell r="H190">
            <v>4800</v>
          </cell>
          <cell r="J190" t="str">
            <v>X</v>
          </cell>
          <cell r="K190" t="str">
            <v>X</v>
          </cell>
          <cell r="L190" t="str">
            <v>X</v>
          </cell>
          <cell r="M190" t="str">
            <v>X</v>
          </cell>
          <cell r="N190" t="str">
            <v>X</v>
          </cell>
          <cell r="O190" t="str">
            <v>no</v>
          </cell>
          <cell r="P190" t="str">
            <v>X</v>
          </cell>
          <cell r="Q190" t="str">
            <v>no</v>
          </cell>
          <cell r="V190" t="str">
            <v>yes</v>
          </cell>
          <cell r="W190" t="str">
            <v>yes</v>
          </cell>
          <cell r="X190" t="str">
            <v>Early</v>
          </cell>
          <cell r="Y190" t="str">
            <v>Mid</v>
          </cell>
          <cell r="Z190" t="str">
            <v>Late</v>
          </cell>
          <cell r="AC190" t="str">
            <v>X</v>
          </cell>
          <cell r="AD190" t="str">
            <v>Moderate to very attractive</v>
          </cell>
          <cell r="AE190" t="str">
            <v>Monarch host plant</v>
          </cell>
        </row>
        <row r="191">
          <cell r="B191" t="str">
            <v>Milkweed, Tall Green</v>
          </cell>
          <cell r="C191" t="str">
            <v>Asclepias hirtella</v>
          </cell>
          <cell r="D191" t="str">
            <v>forb</v>
          </cell>
          <cell r="E191" t="str">
            <v>White</v>
          </cell>
          <cell r="F191" t="str">
            <v>Jun - Aug</v>
          </cell>
          <cell r="G191" t="str">
            <v xml:space="preserve">36"      </v>
          </cell>
          <cell r="H191">
            <v>4300</v>
          </cell>
          <cell r="J191" t="str">
            <v>no</v>
          </cell>
          <cell r="K191" t="str">
            <v>no</v>
          </cell>
          <cell r="L191" t="str">
            <v>no</v>
          </cell>
          <cell r="M191" t="str">
            <v>no</v>
          </cell>
          <cell r="N191" t="str">
            <v>X</v>
          </cell>
          <cell r="O191" t="str">
            <v>X</v>
          </cell>
          <cell r="P191" t="str">
            <v>no</v>
          </cell>
          <cell r="Q191" t="str">
            <v>no</v>
          </cell>
          <cell r="V191" t="str">
            <v>yes</v>
          </cell>
          <cell r="W191" t="str">
            <v>no</v>
          </cell>
          <cell r="X191" t="str">
            <v>Early</v>
          </cell>
          <cell r="Y191" t="str">
            <v>Mid</v>
          </cell>
          <cell r="Z191" t="str">
            <v>Late</v>
          </cell>
          <cell r="AC191" t="str">
            <v>X</v>
          </cell>
          <cell r="AD191" t="str">
            <v>Moderate to very attractive</v>
          </cell>
          <cell r="AE191" t="str">
            <v>Monarch host plant</v>
          </cell>
        </row>
        <row r="192">
          <cell r="B192" t="str">
            <v>Milkweed, Whorled</v>
          </cell>
          <cell r="C192" t="str">
            <v>Asclepias verticillata</v>
          </cell>
          <cell r="D192" t="str">
            <v>forb</v>
          </cell>
          <cell r="E192" t="str">
            <v>White</v>
          </cell>
          <cell r="F192" t="str">
            <v>Jun - Sep</v>
          </cell>
          <cell r="G192" t="str">
            <v xml:space="preserve">24"      </v>
          </cell>
          <cell r="H192">
            <v>11000</v>
          </cell>
          <cell r="J192" t="str">
            <v>no</v>
          </cell>
          <cell r="K192" t="str">
            <v>no</v>
          </cell>
          <cell r="L192" t="str">
            <v>no</v>
          </cell>
          <cell r="M192" t="str">
            <v>X</v>
          </cell>
          <cell r="N192" t="str">
            <v>X</v>
          </cell>
          <cell r="O192" t="str">
            <v>X</v>
          </cell>
          <cell r="P192" t="str">
            <v>no</v>
          </cell>
          <cell r="Q192" t="str">
            <v>no</v>
          </cell>
          <cell r="V192" t="str">
            <v>yes</v>
          </cell>
          <cell r="W192" t="str">
            <v>no</v>
          </cell>
          <cell r="X192" t="str">
            <v>Early</v>
          </cell>
          <cell r="Y192" t="str">
            <v>Mid</v>
          </cell>
          <cell r="Z192" t="str">
            <v>Late</v>
          </cell>
          <cell r="AC192" t="str">
            <v>X</v>
          </cell>
          <cell r="AD192" t="str">
            <v>Very attractive</v>
          </cell>
          <cell r="AE192" t="str">
            <v>Monarch host plant</v>
          </cell>
        </row>
        <row r="193">
          <cell r="B193" t="str">
            <v>Mint, Wild</v>
          </cell>
          <cell r="C193" t="str">
            <v>Mentha arvensis</v>
          </cell>
          <cell r="D193" t="str">
            <v>forb</v>
          </cell>
          <cell r="E193" t="str">
            <v>White</v>
          </cell>
          <cell r="F193" t="str">
            <v>Jul-Sep</v>
          </cell>
          <cell r="G193" t="str">
            <v>1’-3’</v>
          </cell>
          <cell r="H193">
            <v>315000</v>
          </cell>
          <cell r="J193" t="str">
            <v>X</v>
          </cell>
          <cell r="K193" t="str">
            <v>X</v>
          </cell>
          <cell r="L193" t="str">
            <v>X</v>
          </cell>
          <cell r="M193" t="str">
            <v>no</v>
          </cell>
          <cell r="N193" t="str">
            <v>no</v>
          </cell>
          <cell r="O193" t="str">
            <v>no</v>
          </cell>
          <cell r="P193" t="str">
            <v>no</v>
          </cell>
          <cell r="Q193" t="str">
            <v>no</v>
          </cell>
          <cell r="V193" t="str">
            <v>yes</v>
          </cell>
          <cell r="W193" t="str">
            <v>no</v>
          </cell>
          <cell r="X193" t="str">
            <v/>
          </cell>
          <cell r="Y193" t="str">
            <v>Mid</v>
          </cell>
          <cell r="Z193" t="str">
            <v>Late</v>
          </cell>
          <cell r="AD193" t="str">
            <v>unknown</v>
          </cell>
        </row>
        <row r="194">
          <cell r="B194" t="str">
            <v>Mistflower</v>
          </cell>
          <cell r="C194" t="str">
            <v>Eupatorium coelestinum</v>
          </cell>
          <cell r="D194" t="str">
            <v>forb</v>
          </cell>
          <cell r="E194" t="str">
            <v>Blue</v>
          </cell>
          <cell r="F194" t="str">
            <v>Sep - Oct</v>
          </cell>
          <cell r="G194" t="str">
            <v xml:space="preserve">24"      </v>
          </cell>
          <cell r="H194">
            <v>350000</v>
          </cell>
          <cell r="J194" t="str">
            <v>no</v>
          </cell>
          <cell r="K194" t="str">
            <v>no</v>
          </cell>
          <cell r="L194" t="str">
            <v>X</v>
          </cell>
          <cell r="M194" t="str">
            <v>X</v>
          </cell>
          <cell r="N194" t="str">
            <v>X</v>
          </cell>
          <cell r="O194" t="str">
            <v>no</v>
          </cell>
          <cell r="P194" t="str">
            <v>no</v>
          </cell>
          <cell r="Q194" t="str">
            <v>no</v>
          </cell>
          <cell r="V194" t="str">
            <v>yes</v>
          </cell>
          <cell r="W194" t="str">
            <v>no</v>
          </cell>
          <cell r="X194" t="str">
            <v/>
          </cell>
          <cell r="Y194" t="str">
            <v/>
          </cell>
          <cell r="Z194" t="str">
            <v>Late</v>
          </cell>
          <cell r="AC194" t="str">
            <v>X</v>
          </cell>
          <cell r="AD194" t="str">
            <v>unknown, likely attractive</v>
          </cell>
        </row>
        <row r="195">
          <cell r="B195" t="str">
            <v>Monkey Flower</v>
          </cell>
          <cell r="C195" t="str">
            <v>Mimulus ringens</v>
          </cell>
          <cell r="D195" t="str">
            <v>forb</v>
          </cell>
          <cell r="E195" t="str">
            <v>Violet</v>
          </cell>
          <cell r="F195" t="str">
            <v>Jun - Sep</v>
          </cell>
          <cell r="G195" t="str">
            <v xml:space="preserve">24"      </v>
          </cell>
          <cell r="H195">
            <v>2300000</v>
          </cell>
          <cell r="J195" t="str">
            <v>X</v>
          </cell>
          <cell r="K195" t="str">
            <v>X</v>
          </cell>
          <cell r="L195" t="str">
            <v>X</v>
          </cell>
          <cell r="M195" t="str">
            <v>no</v>
          </cell>
          <cell r="N195" t="str">
            <v>no</v>
          </cell>
          <cell r="O195" t="str">
            <v>no</v>
          </cell>
          <cell r="P195" t="str">
            <v>X</v>
          </cell>
          <cell r="Q195" t="str">
            <v>no</v>
          </cell>
          <cell r="V195" t="str">
            <v>yes</v>
          </cell>
          <cell r="W195" t="str">
            <v>yes</v>
          </cell>
          <cell r="X195" t="str">
            <v>Early</v>
          </cell>
          <cell r="Y195" t="str">
            <v>Mid</v>
          </cell>
          <cell r="Z195" t="str">
            <v>Late</v>
          </cell>
          <cell r="AC195" t="str">
            <v>X</v>
          </cell>
          <cell r="AD195" t="str">
            <v>Low to moderately attractive</v>
          </cell>
        </row>
        <row r="196">
          <cell r="B196" t="str">
            <v>Mountain Mint</v>
          </cell>
          <cell r="C196" t="str">
            <v>Pycnanthemum virginianum</v>
          </cell>
          <cell r="D196" t="str">
            <v>forb</v>
          </cell>
          <cell r="E196" t="str">
            <v>White</v>
          </cell>
          <cell r="F196" t="str">
            <v>Jun - Sep</v>
          </cell>
          <cell r="G196" t="str">
            <v xml:space="preserve">36"      </v>
          </cell>
          <cell r="H196">
            <v>220000</v>
          </cell>
          <cell r="J196" t="str">
            <v>X</v>
          </cell>
          <cell r="K196" t="str">
            <v>X</v>
          </cell>
          <cell r="L196" t="str">
            <v>X</v>
          </cell>
          <cell r="M196" t="str">
            <v>X</v>
          </cell>
          <cell r="N196" t="str">
            <v>X</v>
          </cell>
          <cell r="O196" t="str">
            <v>no</v>
          </cell>
          <cell r="P196" t="str">
            <v>X</v>
          </cell>
          <cell r="Q196" t="str">
            <v>X</v>
          </cell>
          <cell r="V196" t="str">
            <v>yes</v>
          </cell>
          <cell r="W196" t="str">
            <v>yes</v>
          </cell>
          <cell r="X196" t="str">
            <v>Early</v>
          </cell>
          <cell r="Y196" t="str">
            <v>Mid</v>
          </cell>
          <cell r="Z196" t="str">
            <v>Late</v>
          </cell>
          <cell r="AC196" t="str">
            <v>X</v>
          </cell>
          <cell r="AD196" t="str">
            <v>Very attractive</v>
          </cell>
        </row>
        <row r="197">
          <cell r="B197" t="str">
            <v>Mountain Mint, Broad-Leaved</v>
          </cell>
          <cell r="C197" t="str">
            <v>Pycnanthemum muticum</v>
          </cell>
          <cell r="D197" t="str">
            <v>forb</v>
          </cell>
          <cell r="E197" t="str">
            <v>White</v>
          </cell>
          <cell r="F197" t="str">
            <v>Aug - Sep</v>
          </cell>
          <cell r="G197" t="str">
            <v>2’-4’</v>
          </cell>
          <cell r="H197">
            <v>331250</v>
          </cell>
          <cell r="J197" t="str">
            <v>?</v>
          </cell>
          <cell r="K197" t="str">
            <v>?</v>
          </cell>
          <cell r="L197" t="str">
            <v>?</v>
          </cell>
          <cell r="M197" t="str">
            <v>?</v>
          </cell>
          <cell r="N197" t="str">
            <v>?</v>
          </cell>
          <cell r="O197" t="str">
            <v>?</v>
          </cell>
          <cell r="P197" t="str">
            <v>?</v>
          </cell>
          <cell r="Q197" t="str">
            <v>?</v>
          </cell>
          <cell r="V197" t="str">
            <v>no</v>
          </cell>
          <cell r="W197" t="str">
            <v>no</v>
          </cell>
          <cell r="X197" t="str">
            <v/>
          </cell>
          <cell r="Z197" t="str">
            <v>Late</v>
          </cell>
          <cell r="AC197" t="str">
            <v>X</v>
          </cell>
          <cell r="AD197" t="str">
            <v>Very attractive</v>
          </cell>
        </row>
        <row r="198">
          <cell r="B198" t="str">
            <v>Mountain Mint, Slender</v>
          </cell>
          <cell r="C198" t="str">
            <v>Pycnanthemum tenuifolium</v>
          </cell>
          <cell r="D198" t="str">
            <v>forb</v>
          </cell>
          <cell r="E198" t="str">
            <v>White</v>
          </cell>
          <cell r="F198" t="str">
            <v>Jun - Sep</v>
          </cell>
          <cell r="G198" t="str">
            <v xml:space="preserve">24"      </v>
          </cell>
          <cell r="H198">
            <v>378000</v>
          </cell>
          <cell r="J198" t="str">
            <v>no</v>
          </cell>
          <cell r="K198" t="str">
            <v>no</v>
          </cell>
          <cell r="L198" t="str">
            <v>X</v>
          </cell>
          <cell r="M198" t="str">
            <v>X</v>
          </cell>
          <cell r="N198" t="str">
            <v>X</v>
          </cell>
          <cell r="O198" t="str">
            <v>X</v>
          </cell>
          <cell r="P198" t="str">
            <v>no</v>
          </cell>
          <cell r="Q198" t="str">
            <v>no</v>
          </cell>
          <cell r="V198" t="str">
            <v>yes</v>
          </cell>
          <cell r="W198" t="str">
            <v>no</v>
          </cell>
          <cell r="X198" t="str">
            <v>Early</v>
          </cell>
          <cell r="Y198" t="str">
            <v>Mid</v>
          </cell>
          <cell r="Z198" t="str">
            <v>Late</v>
          </cell>
          <cell r="AC198" t="str">
            <v>X</v>
          </cell>
          <cell r="AD198" t="str">
            <v>Very attractive</v>
          </cell>
        </row>
        <row r="199">
          <cell r="B199" t="str">
            <v>Nettle, False</v>
          </cell>
          <cell r="C199" t="str">
            <v>Boehmeria cylindrica</v>
          </cell>
          <cell r="D199" t="str">
            <v>forb</v>
          </cell>
          <cell r="E199" t="str">
            <v>Green</v>
          </cell>
          <cell r="F199" t="str">
            <v>Jun - Sep</v>
          </cell>
          <cell r="G199" t="str">
            <v>?</v>
          </cell>
          <cell r="J199" t="str">
            <v>?</v>
          </cell>
          <cell r="K199" t="str">
            <v>?</v>
          </cell>
          <cell r="L199" t="str">
            <v>?</v>
          </cell>
          <cell r="M199" t="str">
            <v>?</v>
          </cell>
          <cell r="N199" t="str">
            <v>?</v>
          </cell>
          <cell r="O199" t="str">
            <v>?</v>
          </cell>
          <cell r="P199" t="str">
            <v>?</v>
          </cell>
          <cell r="Q199" t="str">
            <v>?</v>
          </cell>
          <cell r="V199" t="str">
            <v>no</v>
          </cell>
          <cell r="W199" t="str">
            <v>no</v>
          </cell>
          <cell r="X199" t="str">
            <v>Early</v>
          </cell>
          <cell r="Y199" t="str">
            <v>Mid</v>
          </cell>
          <cell r="Z199" t="str">
            <v>Late</v>
          </cell>
          <cell r="AD199" t="str">
            <v>unknown</v>
          </cell>
        </row>
        <row r="200">
          <cell r="B200" t="str">
            <v>Nut Sedge, Field</v>
          </cell>
          <cell r="C200" t="str">
            <v>Cyperus esculentus</v>
          </cell>
          <cell r="D200" t="str">
            <v>sedge/rush/grass</v>
          </cell>
          <cell r="E200" t="str">
            <v>Green</v>
          </cell>
          <cell r="F200" t="str">
            <v>Jul-Aug</v>
          </cell>
          <cell r="G200" t="str">
            <v>1’-2’</v>
          </cell>
          <cell r="H200">
            <v>234375</v>
          </cell>
          <cell r="J200" t="str">
            <v>?</v>
          </cell>
          <cell r="K200" t="str">
            <v>?</v>
          </cell>
          <cell r="L200" t="str">
            <v>?</v>
          </cell>
          <cell r="M200" t="str">
            <v>?</v>
          </cell>
          <cell r="N200" t="str">
            <v>?</v>
          </cell>
          <cell r="O200" t="str">
            <v>?</v>
          </cell>
          <cell r="P200" t="str">
            <v>?</v>
          </cell>
          <cell r="Q200" t="str">
            <v>?</v>
          </cell>
          <cell r="V200" t="str">
            <v>no</v>
          </cell>
          <cell r="W200" t="str">
            <v>no</v>
          </cell>
          <cell r="X200" t="str">
            <v/>
          </cell>
          <cell r="Y200" t="str">
            <v>Mid</v>
          </cell>
          <cell r="Z200" t="str">
            <v>Late</v>
          </cell>
          <cell r="AD200" t="str">
            <v>n/a</v>
          </cell>
        </row>
        <row r="201">
          <cell r="B201" t="str">
            <v>Obedient Plant</v>
          </cell>
          <cell r="C201" t="str">
            <v>Physostegia virginiana</v>
          </cell>
          <cell r="D201" t="str">
            <v>forb</v>
          </cell>
          <cell r="E201" t="str">
            <v>Pink</v>
          </cell>
          <cell r="F201" t="str">
            <v>Aug - Sep</v>
          </cell>
          <cell r="G201" t="str">
            <v xml:space="preserve">48"      </v>
          </cell>
          <cell r="H201">
            <v>11000</v>
          </cell>
          <cell r="J201" t="str">
            <v>X</v>
          </cell>
          <cell r="K201" t="str">
            <v>X</v>
          </cell>
          <cell r="L201" t="str">
            <v>X</v>
          </cell>
          <cell r="M201" t="str">
            <v>X</v>
          </cell>
          <cell r="N201" t="str">
            <v>no</v>
          </cell>
          <cell r="O201" t="str">
            <v>no</v>
          </cell>
          <cell r="P201" t="str">
            <v>no</v>
          </cell>
          <cell r="Q201" t="str">
            <v>no</v>
          </cell>
          <cell r="V201" t="str">
            <v>yes</v>
          </cell>
          <cell r="W201" t="str">
            <v>no</v>
          </cell>
          <cell r="X201" t="str">
            <v/>
          </cell>
          <cell r="Z201" t="str">
            <v>Late</v>
          </cell>
          <cell r="AC201" t="str">
            <v>X</v>
          </cell>
          <cell r="AD201" t="str">
            <v>Moderately attractive</v>
          </cell>
        </row>
        <row r="202">
          <cell r="B202" t="str">
            <v>Onion, Nodding</v>
          </cell>
          <cell r="C202" t="str">
            <v>Allium cernuum</v>
          </cell>
          <cell r="D202" t="str">
            <v>forb</v>
          </cell>
          <cell r="E202" t="str">
            <v>Lavender</v>
          </cell>
          <cell r="F202" t="str">
            <v>Jul - Aug</v>
          </cell>
          <cell r="G202" t="str">
            <v xml:space="preserve">18"     </v>
          </cell>
          <cell r="H202">
            <v>7600</v>
          </cell>
          <cell r="J202" t="str">
            <v>no</v>
          </cell>
          <cell r="K202" t="str">
            <v>no</v>
          </cell>
          <cell r="L202" t="str">
            <v>X</v>
          </cell>
          <cell r="M202" t="str">
            <v>X</v>
          </cell>
          <cell r="N202" t="str">
            <v>X</v>
          </cell>
          <cell r="O202" t="str">
            <v>no</v>
          </cell>
          <cell r="P202" t="str">
            <v>no</v>
          </cell>
          <cell r="Q202" t="str">
            <v>no</v>
          </cell>
          <cell r="V202" t="str">
            <v>yes</v>
          </cell>
          <cell r="W202" t="str">
            <v>no</v>
          </cell>
          <cell r="X202" t="str">
            <v/>
          </cell>
          <cell r="Y202" t="str">
            <v>Mid</v>
          </cell>
          <cell r="Z202" t="str">
            <v>Late</v>
          </cell>
          <cell r="AD202" t="str">
            <v>Low attraction</v>
          </cell>
        </row>
        <row r="203">
          <cell r="B203" t="str">
            <v>Parsnip, Cow</v>
          </cell>
          <cell r="C203" t="str">
            <v>Heracleum lanatum</v>
          </cell>
          <cell r="D203" t="str">
            <v>forb</v>
          </cell>
          <cell r="E203" t="str">
            <v>White</v>
          </cell>
          <cell r="F203" t="str">
            <v>May-Jul</v>
          </cell>
          <cell r="G203" t="str">
            <v>4’-10’</v>
          </cell>
          <cell r="H203">
            <v>3016</v>
          </cell>
          <cell r="J203" t="str">
            <v>no</v>
          </cell>
          <cell r="K203" t="str">
            <v>no</v>
          </cell>
          <cell r="L203" t="str">
            <v>no</v>
          </cell>
          <cell r="M203" t="str">
            <v>X</v>
          </cell>
          <cell r="N203" t="str">
            <v>X</v>
          </cell>
          <cell r="O203" t="str">
            <v>no</v>
          </cell>
          <cell r="P203" t="str">
            <v>no</v>
          </cell>
          <cell r="Q203" t="str">
            <v>no</v>
          </cell>
          <cell r="V203" t="str">
            <v>no</v>
          </cell>
          <cell r="W203" t="str">
            <v>no</v>
          </cell>
          <cell r="X203" t="str">
            <v>Early</v>
          </cell>
          <cell r="Y203" t="str">
            <v>Mid</v>
          </cell>
          <cell r="Z203" t="str">
            <v/>
          </cell>
          <cell r="AC203" t="str">
            <v>X</v>
          </cell>
          <cell r="AD203" t="str">
            <v>Very attractive</v>
          </cell>
        </row>
        <row r="204">
          <cell r="B204" t="str">
            <v>Parsnip, Meadow</v>
          </cell>
          <cell r="C204" t="str">
            <v>Thaspium trifoliatum</v>
          </cell>
          <cell r="D204" t="str">
            <v>forb</v>
          </cell>
          <cell r="E204" t="str">
            <v>Yellow</v>
          </cell>
          <cell r="F204" t="str">
            <v>May - Jun</v>
          </cell>
          <cell r="G204" t="str">
            <v xml:space="preserve">24"      </v>
          </cell>
          <cell r="H204">
            <v>9000</v>
          </cell>
          <cell r="J204" t="str">
            <v>no</v>
          </cell>
          <cell r="K204" t="str">
            <v>no</v>
          </cell>
          <cell r="L204" t="str">
            <v>no</v>
          </cell>
          <cell r="M204" t="str">
            <v>X</v>
          </cell>
          <cell r="N204" t="str">
            <v>X</v>
          </cell>
          <cell r="O204" t="str">
            <v>no</v>
          </cell>
          <cell r="P204" t="str">
            <v>no</v>
          </cell>
          <cell r="Q204" t="str">
            <v>no</v>
          </cell>
          <cell r="V204" t="str">
            <v>no</v>
          </cell>
          <cell r="W204" t="str">
            <v>no</v>
          </cell>
          <cell r="X204" t="str">
            <v>Early</v>
          </cell>
          <cell r="Y204" t="str">
            <v>Mid</v>
          </cell>
          <cell r="Z204" t="str">
            <v/>
          </cell>
          <cell r="AC204" t="str">
            <v>X</v>
          </cell>
          <cell r="AD204" t="str">
            <v>Very attractive</v>
          </cell>
        </row>
        <row r="205">
          <cell r="B205" t="str">
            <v>Pea, Partridge</v>
          </cell>
          <cell r="C205" t="str">
            <v>Cassia fasciculata</v>
          </cell>
          <cell r="D205" t="str">
            <v>legume</v>
          </cell>
          <cell r="E205" t="str">
            <v>Yellow</v>
          </cell>
          <cell r="F205" t="str">
            <v>Jun - Oct</v>
          </cell>
          <cell r="G205" t="str">
            <v>1’-3’</v>
          </cell>
          <cell r="H205">
            <v>3800</v>
          </cell>
          <cell r="J205" t="str">
            <v>no</v>
          </cell>
          <cell r="K205" t="str">
            <v>no</v>
          </cell>
          <cell r="L205" t="str">
            <v>no</v>
          </cell>
          <cell r="M205" t="str">
            <v>X</v>
          </cell>
          <cell r="N205" t="str">
            <v>X</v>
          </cell>
          <cell r="O205" t="str">
            <v>X</v>
          </cell>
          <cell r="P205" t="str">
            <v>no</v>
          </cell>
          <cell r="Q205" t="str">
            <v>no</v>
          </cell>
          <cell r="V205" t="str">
            <v>yes</v>
          </cell>
          <cell r="W205" t="str">
            <v>no</v>
          </cell>
          <cell r="X205" t="str">
            <v>Early</v>
          </cell>
          <cell r="Y205" t="str">
            <v>Mid</v>
          </cell>
          <cell r="Z205" t="str">
            <v>Late</v>
          </cell>
          <cell r="AC205" t="str">
            <v>X</v>
          </cell>
          <cell r="AD205" t="str">
            <v>Moderate to very attractive</v>
          </cell>
          <cell r="AE205" t="str">
            <v>Great for bumble bees</v>
          </cell>
        </row>
        <row r="206">
          <cell r="B206" t="str">
            <v>Phlox, Prairie</v>
          </cell>
          <cell r="C206" t="str">
            <v>Phlox pilosa</v>
          </cell>
          <cell r="D206" t="str">
            <v>forb</v>
          </cell>
          <cell r="E206" t="str">
            <v>Pink</v>
          </cell>
          <cell r="F206" t="str">
            <v>May - Sep</v>
          </cell>
          <cell r="G206" t="str">
            <v xml:space="preserve">24"      </v>
          </cell>
          <cell r="H206">
            <v>19000</v>
          </cell>
          <cell r="J206" t="str">
            <v>?</v>
          </cell>
          <cell r="K206" t="str">
            <v>no</v>
          </cell>
          <cell r="L206" t="str">
            <v>X</v>
          </cell>
          <cell r="M206" t="str">
            <v>X</v>
          </cell>
          <cell r="N206" t="str">
            <v>X</v>
          </cell>
          <cell r="O206" t="str">
            <v>X</v>
          </cell>
          <cell r="P206" t="str">
            <v>?</v>
          </cell>
          <cell r="Q206" t="str">
            <v>?</v>
          </cell>
          <cell r="V206" t="str">
            <v>yes</v>
          </cell>
          <cell r="W206" t="str">
            <v>no</v>
          </cell>
          <cell r="X206" t="str">
            <v>Early</v>
          </cell>
          <cell r="Y206" t="str">
            <v>Mid</v>
          </cell>
          <cell r="Z206" t="str">
            <v>Late</v>
          </cell>
          <cell r="AD206" t="str">
            <v>Low attraction</v>
          </cell>
          <cell r="AE206" t="str">
            <v>visited by butterflies</v>
          </cell>
        </row>
        <row r="207">
          <cell r="B207" t="str">
            <v>Phlox, Wild Blue</v>
          </cell>
          <cell r="C207" t="str">
            <v>Phlox divaricata</v>
          </cell>
          <cell r="D207" t="str">
            <v>forb</v>
          </cell>
          <cell r="E207" t="str">
            <v>Blue</v>
          </cell>
          <cell r="F207" t="str">
            <v>Apr - Jun</v>
          </cell>
          <cell r="G207" t="str">
            <v xml:space="preserve">12"      </v>
          </cell>
          <cell r="H207">
            <v>12500</v>
          </cell>
          <cell r="J207" t="str">
            <v>?</v>
          </cell>
          <cell r="K207" t="str">
            <v>no</v>
          </cell>
          <cell r="L207" t="str">
            <v>X</v>
          </cell>
          <cell r="M207" t="str">
            <v>X</v>
          </cell>
          <cell r="N207" t="str">
            <v>X</v>
          </cell>
          <cell r="O207" t="str">
            <v>no</v>
          </cell>
          <cell r="P207" t="str">
            <v>?</v>
          </cell>
          <cell r="Q207" t="str">
            <v>?</v>
          </cell>
          <cell r="V207" t="str">
            <v>yes</v>
          </cell>
          <cell r="W207" t="str">
            <v>no</v>
          </cell>
          <cell r="X207" t="str">
            <v>Early</v>
          </cell>
          <cell r="Y207" t="str">
            <v>Mid</v>
          </cell>
          <cell r="Z207" t="str">
            <v/>
          </cell>
          <cell r="AD207" t="str">
            <v>Low attraction</v>
          </cell>
          <cell r="AE207" t="str">
            <v>visited by butterflies</v>
          </cell>
        </row>
        <row r="208">
          <cell r="B208" t="str">
            <v>Pickerel Weed</v>
          </cell>
          <cell r="C208" t="str">
            <v>Pontederia cordata</v>
          </cell>
          <cell r="D208" t="str">
            <v>forb</v>
          </cell>
          <cell r="E208" t="str">
            <v>Violet</v>
          </cell>
          <cell r="F208" t="str">
            <v>Jun - Sep</v>
          </cell>
          <cell r="G208" t="str">
            <v>1’-3’</v>
          </cell>
          <cell r="H208">
            <v>1250</v>
          </cell>
          <cell r="J208" t="str">
            <v>?</v>
          </cell>
          <cell r="K208" t="str">
            <v>?</v>
          </cell>
          <cell r="L208" t="str">
            <v>?</v>
          </cell>
          <cell r="M208" t="str">
            <v>?</v>
          </cell>
          <cell r="N208" t="str">
            <v>?</v>
          </cell>
          <cell r="O208" t="str">
            <v>?</v>
          </cell>
          <cell r="P208" t="str">
            <v>?</v>
          </cell>
          <cell r="Q208" t="str">
            <v>?</v>
          </cell>
          <cell r="V208" t="str">
            <v>no</v>
          </cell>
          <cell r="W208" t="str">
            <v>no</v>
          </cell>
          <cell r="X208" t="str">
            <v>Early</v>
          </cell>
          <cell r="Y208" t="str">
            <v>Mid</v>
          </cell>
          <cell r="Z208" t="str">
            <v>Late</v>
          </cell>
          <cell r="AC208" t="str">
            <v>X</v>
          </cell>
          <cell r="AD208" t="str">
            <v>Low to moderately attractive</v>
          </cell>
          <cell r="AE208" t="str">
            <v>hummingbirds visit</v>
          </cell>
        </row>
        <row r="209">
          <cell r="B209" t="str">
            <v>Pinkweed</v>
          </cell>
          <cell r="C209" t="str">
            <v>Polygonum pensylvanicum</v>
          </cell>
          <cell r="D209" t="str">
            <v>forb</v>
          </cell>
          <cell r="E209" t="str">
            <v>Pink</v>
          </cell>
          <cell r="F209" t="str">
            <v>Jun - Oct</v>
          </cell>
          <cell r="G209" t="str">
            <v>1’-3’</v>
          </cell>
          <cell r="H209">
            <v>4063</v>
          </cell>
          <cell r="J209" t="str">
            <v>?</v>
          </cell>
          <cell r="K209" t="str">
            <v>?</v>
          </cell>
          <cell r="L209" t="str">
            <v>?</v>
          </cell>
          <cell r="M209" t="str">
            <v>?</v>
          </cell>
          <cell r="N209" t="str">
            <v>?</v>
          </cell>
          <cell r="O209" t="str">
            <v>?</v>
          </cell>
          <cell r="P209" t="str">
            <v>?</v>
          </cell>
          <cell r="Q209" t="str">
            <v>?</v>
          </cell>
          <cell r="V209" t="str">
            <v>no</v>
          </cell>
          <cell r="W209" t="str">
            <v>no</v>
          </cell>
          <cell r="X209" t="str">
            <v>Early</v>
          </cell>
          <cell r="Y209" t="str">
            <v>Mid</v>
          </cell>
          <cell r="Z209" t="str">
            <v>Late</v>
          </cell>
          <cell r="AD209" t="str">
            <v>unknown</v>
          </cell>
        </row>
        <row r="210">
          <cell r="B210" t="str">
            <v>Plantain, Mud</v>
          </cell>
          <cell r="C210" t="str">
            <v>Alisma subcordatum</v>
          </cell>
          <cell r="D210" t="str">
            <v>forb</v>
          </cell>
          <cell r="E210" t="str">
            <v>White</v>
          </cell>
          <cell r="F210" t="str">
            <v>Jun - Sep</v>
          </cell>
          <cell r="G210" t="str">
            <v xml:space="preserve">36"      </v>
          </cell>
          <cell r="H210">
            <v>60000</v>
          </cell>
          <cell r="J210" t="str">
            <v>X</v>
          </cell>
          <cell r="K210" t="str">
            <v>X</v>
          </cell>
          <cell r="L210" t="str">
            <v>no</v>
          </cell>
          <cell r="M210" t="str">
            <v>no</v>
          </cell>
          <cell r="N210" t="str">
            <v>no</v>
          </cell>
          <cell r="O210" t="str">
            <v>no</v>
          </cell>
          <cell r="P210" t="str">
            <v>no</v>
          </cell>
          <cell r="Q210" t="str">
            <v>no</v>
          </cell>
          <cell r="V210" t="str">
            <v>no</v>
          </cell>
          <cell r="W210" t="str">
            <v>no</v>
          </cell>
          <cell r="X210" t="str">
            <v>Early</v>
          </cell>
          <cell r="Y210" t="str">
            <v>Mid</v>
          </cell>
          <cell r="Z210" t="str">
            <v>Late</v>
          </cell>
          <cell r="AD210" t="str">
            <v>Low attraction</v>
          </cell>
        </row>
        <row r="211">
          <cell r="B211" t="str">
            <v>Plantain, Pale Indian</v>
          </cell>
          <cell r="C211" t="str">
            <v>Cacalia atriplicifolia</v>
          </cell>
          <cell r="D211" t="str">
            <v>forb</v>
          </cell>
          <cell r="E211" t="str">
            <v>White</v>
          </cell>
          <cell r="F211" t="str">
            <v>Jun - Oct</v>
          </cell>
          <cell r="G211" t="str">
            <v xml:space="preserve">84"      </v>
          </cell>
          <cell r="H211">
            <v>6000</v>
          </cell>
          <cell r="J211" t="str">
            <v>no</v>
          </cell>
          <cell r="K211" t="str">
            <v>no</v>
          </cell>
          <cell r="L211" t="str">
            <v>no</v>
          </cell>
          <cell r="M211" t="str">
            <v>X</v>
          </cell>
          <cell r="N211" t="str">
            <v>X</v>
          </cell>
          <cell r="O211" t="str">
            <v>X</v>
          </cell>
          <cell r="P211" t="str">
            <v>no</v>
          </cell>
          <cell r="Q211" t="str">
            <v>no</v>
          </cell>
          <cell r="V211" t="str">
            <v>yes</v>
          </cell>
          <cell r="W211" t="str">
            <v>no</v>
          </cell>
          <cell r="X211" t="str">
            <v>Early</v>
          </cell>
          <cell r="Y211" t="str">
            <v>Mid</v>
          </cell>
          <cell r="Z211" t="str">
            <v>Late</v>
          </cell>
          <cell r="AC211" t="str">
            <v>X</v>
          </cell>
          <cell r="AD211" t="str">
            <v>Moderately attractive</v>
          </cell>
          <cell r="AE211" t="str">
            <v>Also attracts natural enemies</v>
          </cell>
        </row>
        <row r="212">
          <cell r="B212" t="str">
            <v>Plantain, Prairie Indian</v>
          </cell>
          <cell r="C212" t="str">
            <v>Cacalia plantaginea</v>
          </cell>
          <cell r="D212" t="str">
            <v>forb</v>
          </cell>
          <cell r="E212" t="str">
            <v>White</v>
          </cell>
          <cell r="F212" t="str">
            <v>Jun - Aug</v>
          </cell>
          <cell r="G212" t="str">
            <v xml:space="preserve">48"      </v>
          </cell>
          <cell r="H212">
            <v>4700</v>
          </cell>
          <cell r="J212" t="str">
            <v>no</v>
          </cell>
          <cell r="K212" t="str">
            <v>no</v>
          </cell>
          <cell r="L212" t="str">
            <v>X</v>
          </cell>
          <cell r="M212" t="str">
            <v>X</v>
          </cell>
          <cell r="N212" t="str">
            <v>no</v>
          </cell>
          <cell r="O212" t="str">
            <v>no</v>
          </cell>
          <cell r="P212" t="str">
            <v>no</v>
          </cell>
          <cell r="Q212" t="str">
            <v>no</v>
          </cell>
          <cell r="V212" t="str">
            <v>no</v>
          </cell>
          <cell r="W212" t="str">
            <v>no</v>
          </cell>
          <cell r="X212" t="str">
            <v>Early</v>
          </cell>
          <cell r="Y212" t="str">
            <v>Mid</v>
          </cell>
          <cell r="Z212" t="str">
            <v>Late</v>
          </cell>
          <cell r="AC212" t="str">
            <v>X</v>
          </cell>
          <cell r="AD212" t="str">
            <v>Moderately attractive</v>
          </cell>
          <cell r="AE212" t="str">
            <v>Also attracts natural enemies</v>
          </cell>
        </row>
        <row r="213">
          <cell r="B213" t="str">
            <v>Pond Lily, Yellow</v>
          </cell>
          <cell r="C213" t="str">
            <v>Nuphar advena</v>
          </cell>
          <cell r="D213" t="str">
            <v>forb</v>
          </cell>
          <cell r="E213" t="str">
            <v>Yellow</v>
          </cell>
          <cell r="F213" t="str">
            <v>May - Sep</v>
          </cell>
          <cell r="G213" t="str">
            <v>1’-2’</v>
          </cell>
          <cell r="H213">
            <v>0</v>
          </cell>
          <cell r="J213" t="str">
            <v>?</v>
          </cell>
          <cell r="K213" t="str">
            <v>?</v>
          </cell>
          <cell r="L213" t="str">
            <v>?</v>
          </cell>
          <cell r="M213" t="str">
            <v>?</v>
          </cell>
          <cell r="N213" t="str">
            <v>?</v>
          </cell>
          <cell r="O213" t="str">
            <v>?</v>
          </cell>
          <cell r="P213" t="str">
            <v>?</v>
          </cell>
          <cell r="Q213" t="str">
            <v>?</v>
          </cell>
          <cell r="V213" t="str">
            <v>no</v>
          </cell>
          <cell r="W213" t="str">
            <v>no</v>
          </cell>
          <cell r="X213" t="str">
            <v>Early</v>
          </cell>
          <cell r="Y213" t="str">
            <v>Mid</v>
          </cell>
          <cell r="Z213" t="str">
            <v>Late</v>
          </cell>
          <cell r="AD213" t="str">
            <v>Low attraction</v>
          </cell>
        </row>
        <row r="214">
          <cell r="B214" t="str">
            <v>Pondweed, Common</v>
          </cell>
          <cell r="C214" t="str">
            <v>Potamogeton natans</v>
          </cell>
          <cell r="D214" t="str">
            <v>forb</v>
          </cell>
          <cell r="E214" t="str">
            <v>Green/White</v>
          </cell>
          <cell r="F214" t="str">
            <v>Jun - Sep</v>
          </cell>
          <cell r="G214">
            <v>0</v>
          </cell>
          <cell r="H214">
            <v>22500</v>
          </cell>
          <cell r="J214" t="str">
            <v>?</v>
          </cell>
          <cell r="K214" t="str">
            <v>?</v>
          </cell>
          <cell r="L214" t="str">
            <v>?</v>
          </cell>
          <cell r="M214" t="str">
            <v>?</v>
          </cell>
          <cell r="N214" t="str">
            <v>?</v>
          </cell>
          <cell r="O214" t="str">
            <v>?</v>
          </cell>
          <cell r="P214" t="str">
            <v>?</v>
          </cell>
          <cell r="Q214" t="str">
            <v>?</v>
          </cell>
          <cell r="V214" t="str">
            <v>no</v>
          </cell>
          <cell r="W214" t="str">
            <v>no</v>
          </cell>
          <cell r="X214" t="str">
            <v>Early</v>
          </cell>
          <cell r="Y214" t="str">
            <v>Mid</v>
          </cell>
          <cell r="Z214" t="str">
            <v>Late</v>
          </cell>
          <cell r="AD214" t="str">
            <v>unknown</v>
          </cell>
        </row>
        <row r="215">
          <cell r="B215" t="str">
            <v>Pondweed, Long-Leaved</v>
          </cell>
          <cell r="C215" t="str">
            <v>Potamogeton nodosus</v>
          </cell>
          <cell r="D215" t="str">
            <v>forb</v>
          </cell>
          <cell r="E215" t="str">
            <v>Green/White</v>
          </cell>
          <cell r="F215" t="str">
            <v>Jun - Sep</v>
          </cell>
          <cell r="G215">
            <v>0</v>
          </cell>
          <cell r="H215">
            <v>22500</v>
          </cell>
          <cell r="J215" t="str">
            <v>?</v>
          </cell>
          <cell r="K215" t="str">
            <v>?</v>
          </cell>
          <cell r="L215" t="str">
            <v>?</v>
          </cell>
          <cell r="M215" t="str">
            <v>?</v>
          </cell>
          <cell r="N215" t="str">
            <v>?</v>
          </cell>
          <cell r="O215" t="str">
            <v>?</v>
          </cell>
          <cell r="P215" t="str">
            <v>?</v>
          </cell>
          <cell r="Q215" t="str">
            <v>?</v>
          </cell>
          <cell r="V215" t="str">
            <v>no</v>
          </cell>
          <cell r="W215" t="str">
            <v>no</v>
          </cell>
          <cell r="X215" t="str">
            <v>Early</v>
          </cell>
          <cell r="Y215" t="str">
            <v>Mid</v>
          </cell>
          <cell r="Z215" t="str">
            <v>Late</v>
          </cell>
          <cell r="AD215" t="str">
            <v>unknown</v>
          </cell>
        </row>
        <row r="216">
          <cell r="B216" t="str">
            <v>Pondweed, Sago</v>
          </cell>
          <cell r="C216" t="str">
            <v>Potamogeton pectinatus</v>
          </cell>
          <cell r="D216" t="str">
            <v>forb</v>
          </cell>
          <cell r="E216" t="str">
            <v>Green/White</v>
          </cell>
          <cell r="F216" t="str">
            <v>May - Oct</v>
          </cell>
          <cell r="G216">
            <v>0</v>
          </cell>
          <cell r="H216">
            <v>22500</v>
          </cell>
          <cell r="J216" t="str">
            <v>?</v>
          </cell>
          <cell r="K216" t="str">
            <v>?</v>
          </cell>
          <cell r="L216" t="str">
            <v>?</v>
          </cell>
          <cell r="M216" t="str">
            <v>?</v>
          </cell>
          <cell r="N216" t="str">
            <v>?</v>
          </cell>
          <cell r="O216" t="str">
            <v>?</v>
          </cell>
          <cell r="P216" t="str">
            <v>?</v>
          </cell>
          <cell r="Q216" t="str">
            <v>?</v>
          </cell>
          <cell r="V216" t="str">
            <v>no</v>
          </cell>
          <cell r="W216" t="str">
            <v>no</v>
          </cell>
          <cell r="X216" t="str">
            <v>Early</v>
          </cell>
          <cell r="Y216" t="str">
            <v>Mid</v>
          </cell>
          <cell r="Z216" t="str">
            <v>Late</v>
          </cell>
          <cell r="AD216" t="str">
            <v>unknown</v>
          </cell>
        </row>
        <row r="217">
          <cell r="B217" t="str">
            <v>Poppy, Celandine</v>
          </cell>
          <cell r="C217" t="str">
            <v>Stylophorum diphyllum</v>
          </cell>
          <cell r="D217" t="str">
            <v>forb</v>
          </cell>
          <cell r="E217" t="str">
            <v>Yellow</v>
          </cell>
          <cell r="F217" t="str">
            <v>Apr - May</v>
          </cell>
          <cell r="G217" t="str">
            <v xml:space="preserve">12"      </v>
          </cell>
          <cell r="H217">
            <v>13000</v>
          </cell>
          <cell r="J217" t="str">
            <v>?</v>
          </cell>
          <cell r="K217" t="str">
            <v>no</v>
          </cell>
          <cell r="L217" t="str">
            <v>X</v>
          </cell>
          <cell r="M217" t="str">
            <v>X</v>
          </cell>
          <cell r="N217" t="str">
            <v>X</v>
          </cell>
          <cell r="O217" t="str">
            <v>no</v>
          </cell>
          <cell r="P217" t="str">
            <v>?</v>
          </cell>
          <cell r="Q217" t="str">
            <v>?</v>
          </cell>
          <cell r="V217" t="str">
            <v>no</v>
          </cell>
          <cell r="W217" t="str">
            <v>no</v>
          </cell>
          <cell r="X217" t="str">
            <v>Early</v>
          </cell>
          <cell r="Y217" t="str">
            <v/>
          </cell>
          <cell r="Z217" t="str">
            <v/>
          </cell>
          <cell r="AD217" t="str">
            <v>unknown</v>
          </cell>
        </row>
        <row r="218">
          <cell r="B218" t="str">
            <v>Prairie Clover, Purple</v>
          </cell>
          <cell r="C218" t="str">
            <v>Dalea purpurea</v>
          </cell>
          <cell r="D218" t="str">
            <v>legume</v>
          </cell>
          <cell r="E218" t="str">
            <v>Purple</v>
          </cell>
          <cell r="F218" t="str">
            <v>Jun - Sep</v>
          </cell>
          <cell r="G218" t="str">
            <v>1’-3’</v>
          </cell>
          <cell r="H218">
            <v>20000</v>
          </cell>
          <cell r="J218" t="str">
            <v>no</v>
          </cell>
          <cell r="K218" t="str">
            <v>no</v>
          </cell>
          <cell r="L218" t="str">
            <v>no</v>
          </cell>
          <cell r="M218" t="str">
            <v>X</v>
          </cell>
          <cell r="N218" t="str">
            <v>X</v>
          </cell>
          <cell r="O218" t="str">
            <v>X</v>
          </cell>
          <cell r="P218" t="str">
            <v>no</v>
          </cell>
          <cell r="Q218" t="str">
            <v>no</v>
          </cell>
          <cell r="V218" t="str">
            <v>yes</v>
          </cell>
          <cell r="W218" t="str">
            <v>yes</v>
          </cell>
          <cell r="X218" t="str">
            <v>Early</v>
          </cell>
          <cell r="Y218" t="str">
            <v>Mid</v>
          </cell>
          <cell r="Z218" t="str">
            <v>Late</v>
          </cell>
          <cell r="AC218" t="str">
            <v>X</v>
          </cell>
          <cell r="AD218" t="str">
            <v>Very attractive</v>
          </cell>
        </row>
        <row r="219">
          <cell r="B219" t="str">
            <v>Prairie Clover, Purple</v>
          </cell>
          <cell r="C219" t="str">
            <v>Petalostemum purpureum</v>
          </cell>
          <cell r="D219" t="str">
            <v>legume</v>
          </cell>
          <cell r="E219" t="str">
            <v>Purple</v>
          </cell>
          <cell r="F219" t="str">
            <v>Jul - Aug</v>
          </cell>
          <cell r="G219" t="str">
            <v xml:space="preserve">24"      </v>
          </cell>
          <cell r="H219">
            <v>18000</v>
          </cell>
          <cell r="J219" t="str">
            <v>no</v>
          </cell>
          <cell r="K219" t="str">
            <v>no</v>
          </cell>
          <cell r="L219" t="str">
            <v>no</v>
          </cell>
          <cell r="M219" t="str">
            <v>X</v>
          </cell>
          <cell r="N219" t="str">
            <v>X</v>
          </cell>
          <cell r="O219" t="str">
            <v>X</v>
          </cell>
          <cell r="P219" t="str">
            <v>no</v>
          </cell>
          <cell r="Q219" t="str">
            <v>no</v>
          </cell>
          <cell r="V219" t="str">
            <v>yes</v>
          </cell>
          <cell r="W219" t="str">
            <v>yes</v>
          </cell>
          <cell r="Y219" t="str">
            <v>Mid</v>
          </cell>
          <cell r="Z219" t="str">
            <v>Late</v>
          </cell>
          <cell r="AC219" t="str">
            <v>X</v>
          </cell>
          <cell r="AD219" t="str">
            <v>Very attractive</v>
          </cell>
        </row>
        <row r="220">
          <cell r="B220" t="str">
            <v>Prairie Clover, White</v>
          </cell>
          <cell r="C220" t="str">
            <v>Dalea candida</v>
          </cell>
          <cell r="D220" t="str">
            <v>legume</v>
          </cell>
          <cell r="E220" t="str">
            <v>White</v>
          </cell>
          <cell r="F220" t="str">
            <v>Jun - Oct</v>
          </cell>
          <cell r="G220" t="str">
            <v>1’-3’</v>
          </cell>
          <cell r="H220">
            <v>26250</v>
          </cell>
          <cell r="J220" t="str">
            <v>no</v>
          </cell>
          <cell r="K220" t="str">
            <v>no</v>
          </cell>
          <cell r="L220" t="str">
            <v>no</v>
          </cell>
          <cell r="M220" t="str">
            <v>X</v>
          </cell>
          <cell r="N220" t="str">
            <v>X</v>
          </cell>
          <cell r="O220" t="str">
            <v>X</v>
          </cell>
          <cell r="P220" t="str">
            <v>no</v>
          </cell>
          <cell r="Q220" t="str">
            <v>no</v>
          </cell>
          <cell r="V220" t="str">
            <v>yes</v>
          </cell>
          <cell r="W220" t="str">
            <v>yes</v>
          </cell>
          <cell r="X220" t="str">
            <v>Early</v>
          </cell>
          <cell r="Y220" t="str">
            <v>Mid</v>
          </cell>
          <cell r="Z220" t="str">
            <v>Late</v>
          </cell>
          <cell r="AC220" t="str">
            <v>X</v>
          </cell>
          <cell r="AD220" t="str">
            <v>Very attractive</v>
          </cell>
        </row>
        <row r="221">
          <cell r="B221" t="str">
            <v>Prairie Clover, White</v>
          </cell>
          <cell r="C221" t="str">
            <v>Petalostemum candidum</v>
          </cell>
          <cell r="D221" t="str">
            <v>legume</v>
          </cell>
          <cell r="E221" t="str">
            <v>White</v>
          </cell>
          <cell r="F221" t="str">
            <v>Jul - Aug</v>
          </cell>
          <cell r="G221" t="str">
            <v xml:space="preserve">24"      </v>
          </cell>
          <cell r="H221">
            <v>19000</v>
          </cell>
          <cell r="J221" t="str">
            <v>no</v>
          </cell>
          <cell r="K221" t="str">
            <v>no</v>
          </cell>
          <cell r="L221" t="str">
            <v>no</v>
          </cell>
          <cell r="M221" t="str">
            <v>X</v>
          </cell>
          <cell r="N221" t="str">
            <v>X</v>
          </cell>
          <cell r="O221" t="str">
            <v>X</v>
          </cell>
          <cell r="P221" t="str">
            <v>no</v>
          </cell>
          <cell r="Q221" t="str">
            <v>no</v>
          </cell>
          <cell r="V221" t="str">
            <v>yes</v>
          </cell>
          <cell r="W221" t="str">
            <v>yes</v>
          </cell>
          <cell r="X221" t="str">
            <v/>
          </cell>
          <cell r="Y221" t="str">
            <v>Mid</v>
          </cell>
          <cell r="Z221" t="str">
            <v>Late</v>
          </cell>
          <cell r="AC221" t="str">
            <v>X</v>
          </cell>
          <cell r="AD221" t="str">
            <v>Very attractive</v>
          </cell>
        </row>
        <row r="222">
          <cell r="B222" t="str">
            <v>Prickly Pear, Eastern</v>
          </cell>
          <cell r="C222" t="str">
            <v>Opuntia humifusa</v>
          </cell>
          <cell r="D222" t="str">
            <v>forb</v>
          </cell>
          <cell r="E222" t="str">
            <v>Yellow</v>
          </cell>
          <cell r="F222" t="str">
            <v>Jun - Jul</v>
          </cell>
          <cell r="G222" t="str">
            <v xml:space="preserve">6"      </v>
          </cell>
          <cell r="H222">
            <v>1400</v>
          </cell>
          <cell r="J222" t="str">
            <v>?</v>
          </cell>
          <cell r="K222" t="str">
            <v>no</v>
          </cell>
          <cell r="L222" t="str">
            <v>no</v>
          </cell>
          <cell r="M222" t="str">
            <v>no</v>
          </cell>
          <cell r="N222" t="str">
            <v>no</v>
          </cell>
          <cell r="O222" t="str">
            <v>X</v>
          </cell>
          <cell r="P222" t="str">
            <v>?</v>
          </cell>
          <cell r="Q222" t="str">
            <v>?</v>
          </cell>
          <cell r="V222" t="str">
            <v>no</v>
          </cell>
          <cell r="W222" t="str">
            <v>no</v>
          </cell>
          <cell r="X222" t="str">
            <v>Early</v>
          </cell>
          <cell r="Y222" t="str">
            <v>Mid</v>
          </cell>
          <cell r="Z222" t="str">
            <v/>
          </cell>
          <cell r="AC222" t="str">
            <v>X</v>
          </cell>
          <cell r="AD222" t="str">
            <v>Very attractive</v>
          </cell>
        </row>
        <row r="223">
          <cell r="B223" t="str">
            <v>Primrose, Common Evening</v>
          </cell>
          <cell r="C223" t="str">
            <v>Oenothera biennis</v>
          </cell>
          <cell r="D223" t="str">
            <v>forb</v>
          </cell>
          <cell r="E223" t="str">
            <v>Yellow</v>
          </cell>
          <cell r="F223" t="str">
            <v>Jun - Nov</v>
          </cell>
          <cell r="G223" t="str">
            <v xml:space="preserve">72"      </v>
          </cell>
          <cell r="H223">
            <v>90000</v>
          </cell>
          <cell r="J223" t="str">
            <v>no</v>
          </cell>
          <cell r="K223" t="str">
            <v>no</v>
          </cell>
          <cell r="L223" t="str">
            <v>X</v>
          </cell>
          <cell r="M223" t="str">
            <v>X</v>
          </cell>
          <cell r="N223" t="str">
            <v>X</v>
          </cell>
          <cell r="O223" t="str">
            <v>X</v>
          </cell>
          <cell r="P223" t="str">
            <v>no</v>
          </cell>
          <cell r="Q223" t="str">
            <v>no</v>
          </cell>
          <cell r="V223" t="str">
            <v>yes</v>
          </cell>
          <cell r="W223" t="str">
            <v>no</v>
          </cell>
          <cell r="X223" t="str">
            <v>Early</v>
          </cell>
          <cell r="Y223" t="str">
            <v>Mid</v>
          </cell>
          <cell r="Z223" t="str">
            <v>Late</v>
          </cell>
          <cell r="AC223" t="str">
            <v>X</v>
          </cell>
          <cell r="AD223" t="str">
            <v>Moderately attractive</v>
          </cell>
        </row>
        <row r="224">
          <cell r="B224" t="str">
            <v>Queen of the Prairie</v>
          </cell>
          <cell r="C224" t="str">
            <v>Filipendula rubra</v>
          </cell>
          <cell r="D224" t="str">
            <v>forb</v>
          </cell>
          <cell r="E224" t="str">
            <v>Pink</v>
          </cell>
          <cell r="F224" t="str">
            <v>Jun - Jul</v>
          </cell>
          <cell r="G224" t="str">
            <v xml:space="preserve">60"      </v>
          </cell>
          <cell r="H224">
            <v>23000</v>
          </cell>
          <cell r="J224" t="str">
            <v>X</v>
          </cell>
          <cell r="K224" t="str">
            <v>X</v>
          </cell>
          <cell r="L224" t="str">
            <v>X</v>
          </cell>
          <cell r="M224" t="str">
            <v>no</v>
          </cell>
          <cell r="N224" t="str">
            <v>no</v>
          </cell>
          <cell r="O224" t="str">
            <v>no</v>
          </cell>
          <cell r="P224" t="str">
            <v>no</v>
          </cell>
          <cell r="Q224" t="str">
            <v>no</v>
          </cell>
          <cell r="V224" t="str">
            <v>yes</v>
          </cell>
          <cell r="W224" t="str">
            <v>no</v>
          </cell>
          <cell r="X224" t="str">
            <v>Early</v>
          </cell>
          <cell r="Y224" t="str">
            <v>Mid</v>
          </cell>
          <cell r="Z224" t="str">
            <v/>
          </cell>
          <cell r="AD224" t="str">
            <v>Low attraction</v>
          </cell>
        </row>
        <row r="225">
          <cell r="B225" t="str">
            <v>Quinine, Wild</v>
          </cell>
          <cell r="C225" t="str">
            <v>Parthenium integrifolium</v>
          </cell>
          <cell r="D225" t="str">
            <v>forb</v>
          </cell>
          <cell r="E225" t="str">
            <v>White</v>
          </cell>
          <cell r="F225" t="str">
            <v>Jun - Sep</v>
          </cell>
          <cell r="G225" t="str">
            <v xml:space="preserve">48"      </v>
          </cell>
          <cell r="H225">
            <v>7000</v>
          </cell>
          <cell r="J225" t="str">
            <v>no</v>
          </cell>
          <cell r="K225" t="str">
            <v>no</v>
          </cell>
          <cell r="L225" t="str">
            <v>no</v>
          </cell>
          <cell r="M225" t="str">
            <v>X</v>
          </cell>
          <cell r="N225" t="str">
            <v>X</v>
          </cell>
          <cell r="O225" t="str">
            <v>X</v>
          </cell>
          <cell r="P225" t="str">
            <v>no</v>
          </cell>
          <cell r="Q225" t="str">
            <v>no</v>
          </cell>
          <cell r="V225" t="str">
            <v>yes</v>
          </cell>
          <cell r="W225" t="str">
            <v>yes</v>
          </cell>
          <cell r="X225" t="str">
            <v>Early</v>
          </cell>
          <cell r="Y225" t="str">
            <v>Mid</v>
          </cell>
          <cell r="Z225" t="str">
            <v>Late</v>
          </cell>
          <cell r="AD225" t="str">
            <v>Low attraction</v>
          </cell>
          <cell r="AE225" t="str">
            <v>Attracts flies, wasps</v>
          </cell>
        </row>
        <row r="226">
          <cell r="B226" t="str">
            <v>Ragwort, Golden</v>
          </cell>
          <cell r="C226" t="str">
            <v>Senecio aureus</v>
          </cell>
          <cell r="D226" t="str">
            <v>forb</v>
          </cell>
          <cell r="E226" t="str">
            <v>Yellow</v>
          </cell>
          <cell r="F226" t="str">
            <v>Apr - Jun</v>
          </cell>
          <cell r="G226" t="str">
            <v xml:space="preserve">24"      </v>
          </cell>
          <cell r="H226">
            <v>73000</v>
          </cell>
          <cell r="J226" t="str">
            <v>?</v>
          </cell>
          <cell r="K226" t="str">
            <v>X</v>
          </cell>
          <cell r="L226" t="str">
            <v>X</v>
          </cell>
          <cell r="M226" t="str">
            <v>X</v>
          </cell>
          <cell r="N226" t="str">
            <v>no</v>
          </cell>
          <cell r="O226" t="str">
            <v>no</v>
          </cell>
          <cell r="P226" t="str">
            <v>?</v>
          </cell>
          <cell r="Q226" t="str">
            <v>?</v>
          </cell>
          <cell r="V226" t="str">
            <v>no</v>
          </cell>
          <cell r="W226" t="str">
            <v>no</v>
          </cell>
          <cell r="X226" t="str">
            <v>Early</v>
          </cell>
          <cell r="Y226" t="str">
            <v>Mid</v>
          </cell>
          <cell r="Z226" t="str">
            <v/>
          </cell>
          <cell r="AC226" t="str">
            <v>X</v>
          </cell>
          <cell r="AD226" t="str">
            <v>Very attractive</v>
          </cell>
        </row>
        <row r="227">
          <cell r="B227" t="str">
            <v>Ragwort, Round-Leaf</v>
          </cell>
          <cell r="C227" t="str">
            <v>Senecio obovatus</v>
          </cell>
          <cell r="D227" t="str">
            <v>forb</v>
          </cell>
          <cell r="E227" t="str">
            <v>Yellow</v>
          </cell>
          <cell r="F227" t="str">
            <v>Apr - May</v>
          </cell>
          <cell r="G227" t="str">
            <v>1'</v>
          </cell>
          <cell r="J227" t="str">
            <v>?</v>
          </cell>
          <cell r="K227" t="str">
            <v>?</v>
          </cell>
          <cell r="L227" t="str">
            <v>?</v>
          </cell>
          <cell r="M227" t="str">
            <v>?</v>
          </cell>
          <cell r="N227" t="str">
            <v>?</v>
          </cell>
          <cell r="O227" t="str">
            <v>?</v>
          </cell>
          <cell r="P227" t="str">
            <v>?</v>
          </cell>
          <cell r="Q227" t="str">
            <v>?</v>
          </cell>
          <cell r="V227" t="str">
            <v>no</v>
          </cell>
          <cell r="W227" t="str">
            <v>no</v>
          </cell>
          <cell r="X227" t="str">
            <v>Early</v>
          </cell>
          <cell r="Y227" t="str">
            <v/>
          </cell>
          <cell r="Z227" t="str">
            <v/>
          </cell>
          <cell r="AD227" t="str">
            <v>unknown</v>
          </cell>
        </row>
        <row r="228">
          <cell r="B228" t="str">
            <v>Rattlesnake Master</v>
          </cell>
          <cell r="C228" t="str">
            <v>Eryngium yuccifolium</v>
          </cell>
          <cell r="D228" t="str">
            <v>forb</v>
          </cell>
          <cell r="E228" t="str">
            <v>White</v>
          </cell>
          <cell r="F228" t="str">
            <v>Jul - Sep</v>
          </cell>
          <cell r="G228" t="str">
            <v xml:space="preserve">48"      </v>
          </cell>
          <cell r="H228">
            <v>7500</v>
          </cell>
          <cell r="J228" t="str">
            <v>no</v>
          </cell>
          <cell r="K228" t="str">
            <v>no</v>
          </cell>
          <cell r="L228" t="str">
            <v>X</v>
          </cell>
          <cell r="M228" t="str">
            <v>X</v>
          </cell>
          <cell r="N228" t="str">
            <v>X</v>
          </cell>
          <cell r="O228" t="str">
            <v>X</v>
          </cell>
          <cell r="P228" t="str">
            <v>no</v>
          </cell>
          <cell r="Q228" t="str">
            <v>no</v>
          </cell>
          <cell r="V228" t="str">
            <v>yes</v>
          </cell>
          <cell r="W228" t="str">
            <v>yes</v>
          </cell>
          <cell r="X228" t="str">
            <v/>
          </cell>
          <cell r="Y228" t="str">
            <v>Mid</v>
          </cell>
          <cell r="Z228" t="str">
            <v>Late</v>
          </cell>
          <cell r="AC228" t="str">
            <v>X</v>
          </cell>
          <cell r="AD228" t="str">
            <v>Very attractive</v>
          </cell>
        </row>
        <row r="229">
          <cell r="B229" t="str">
            <v>Reed Grass, Sand</v>
          </cell>
          <cell r="C229" t="str">
            <v>Calamovilfa longifolia</v>
          </cell>
          <cell r="D229" t="str">
            <v>sedge/rush/grass</v>
          </cell>
          <cell r="E229" t="str">
            <v xml:space="preserve">   </v>
          </cell>
          <cell r="F229" t="str">
            <v xml:space="preserve"> - </v>
          </cell>
          <cell r="G229" t="str">
            <v xml:space="preserve">72"      </v>
          </cell>
          <cell r="H229">
            <v>9000</v>
          </cell>
          <cell r="J229" t="str">
            <v>?</v>
          </cell>
          <cell r="K229" t="str">
            <v>no</v>
          </cell>
          <cell r="L229" t="str">
            <v>no</v>
          </cell>
          <cell r="M229" t="str">
            <v>no</v>
          </cell>
          <cell r="N229" t="str">
            <v>no</v>
          </cell>
          <cell r="O229" t="str">
            <v>X</v>
          </cell>
          <cell r="P229" t="str">
            <v>?</v>
          </cell>
          <cell r="Q229" t="str">
            <v>?</v>
          </cell>
          <cell r="V229" t="str">
            <v>no</v>
          </cell>
          <cell r="W229" t="str">
            <v>no</v>
          </cell>
          <cell r="X229" t="str">
            <v/>
          </cell>
          <cell r="Y229" t="str">
            <v/>
          </cell>
          <cell r="Z229" t="str">
            <v/>
          </cell>
          <cell r="AD229" t="str">
            <v>n/a</v>
          </cell>
        </row>
        <row r="230">
          <cell r="B230" t="str">
            <v>Reed Grass, Wood</v>
          </cell>
          <cell r="C230" t="str">
            <v>Cinna arundinacea</v>
          </cell>
          <cell r="D230" t="str">
            <v>sedge/rush/grass</v>
          </cell>
          <cell r="E230" t="str">
            <v xml:space="preserve">   </v>
          </cell>
          <cell r="F230" t="str">
            <v xml:space="preserve"> - </v>
          </cell>
          <cell r="G230" t="str">
            <v xml:space="preserve">36"      </v>
          </cell>
          <cell r="H230">
            <v>0</v>
          </cell>
          <cell r="J230" t="str">
            <v>?</v>
          </cell>
          <cell r="K230" t="str">
            <v>X</v>
          </cell>
          <cell r="L230" t="str">
            <v>X</v>
          </cell>
          <cell r="M230" t="str">
            <v>X</v>
          </cell>
          <cell r="N230" t="str">
            <v>no</v>
          </cell>
          <cell r="O230" t="str">
            <v>no</v>
          </cell>
          <cell r="P230" t="str">
            <v>?</v>
          </cell>
          <cell r="Q230" t="str">
            <v>?</v>
          </cell>
          <cell r="V230" t="str">
            <v>no</v>
          </cell>
          <cell r="W230" t="str">
            <v>no</v>
          </cell>
          <cell r="X230" t="str">
            <v/>
          </cell>
          <cell r="Y230" t="str">
            <v/>
          </cell>
          <cell r="Z230" t="str">
            <v/>
          </cell>
          <cell r="AD230" t="str">
            <v>n/a</v>
          </cell>
        </row>
        <row r="231">
          <cell r="B231" t="str">
            <v>Rice, Wild</v>
          </cell>
          <cell r="C231" t="str">
            <v>Zizania aquatica</v>
          </cell>
          <cell r="D231" t="str">
            <v>sedge/rush/grass</v>
          </cell>
          <cell r="E231" t="str">
            <v xml:space="preserve">   </v>
          </cell>
          <cell r="F231" t="str">
            <v xml:space="preserve"> - </v>
          </cell>
          <cell r="G231" t="str">
            <v>3'-7'</v>
          </cell>
          <cell r="H231">
            <v>4400</v>
          </cell>
          <cell r="J231" t="str">
            <v>?</v>
          </cell>
          <cell r="K231" t="str">
            <v>no</v>
          </cell>
          <cell r="L231" t="str">
            <v>no</v>
          </cell>
          <cell r="M231" t="str">
            <v>no</v>
          </cell>
          <cell r="N231" t="str">
            <v>no</v>
          </cell>
          <cell r="O231" t="str">
            <v>no</v>
          </cell>
          <cell r="P231" t="str">
            <v>?</v>
          </cell>
          <cell r="Q231" t="str">
            <v>?</v>
          </cell>
          <cell r="V231" t="str">
            <v>no</v>
          </cell>
          <cell r="W231" t="str">
            <v>no</v>
          </cell>
          <cell r="X231" t="str">
            <v/>
          </cell>
          <cell r="Y231" t="str">
            <v/>
          </cell>
          <cell r="Z231" t="str">
            <v/>
          </cell>
          <cell r="AD231" t="str">
            <v>n/a</v>
          </cell>
        </row>
        <row r="232">
          <cell r="B232" t="str">
            <v>Rose Mallow, Smooth</v>
          </cell>
          <cell r="C232" t="str">
            <v>Hibiscus laevis</v>
          </cell>
          <cell r="D232" t="str">
            <v>forb</v>
          </cell>
          <cell r="E232" t="str">
            <v>White/Pink</v>
          </cell>
          <cell r="F232" t="str">
            <v>Jun - Oct</v>
          </cell>
          <cell r="G232" t="str">
            <v>3’-7’</v>
          </cell>
          <cell r="H232">
            <v>2188</v>
          </cell>
          <cell r="J232" t="str">
            <v>X</v>
          </cell>
          <cell r="K232" t="str">
            <v>X</v>
          </cell>
          <cell r="L232" t="str">
            <v>X</v>
          </cell>
          <cell r="M232" t="str">
            <v>no</v>
          </cell>
          <cell r="N232" t="str">
            <v>no</v>
          </cell>
          <cell r="O232" t="str">
            <v>no</v>
          </cell>
          <cell r="P232" t="str">
            <v>no</v>
          </cell>
          <cell r="Q232" t="str">
            <v>no</v>
          </cell>
          <cell r="V232" t="str">
            <v>yes</v>
          </cell>
          <cell r="W232" t="str">
            <v>no</v>
          </cell>
          <cell r="X232" t="str">
            <v>Early</v>
          </cell>
          <cell r="Y232" t="str">
            <v>Mid</v>
          </cell>
          <cell r="Z232" t="str">
            <v>Late</v>
          </cell>
          <cell r="AD232" t="str">
            <v>Low attraction</v>
          </cell>
          <cell r="AE232" t="str">
            <v>Supports a specialist bee, Ptilothrix</v>
          </cell>
        </row>
        <row r="233">
          <cell r="B233" t="str">
            <v>Rose Mallow, Swamp</v>
          </cell>
          <cell r="C233" t="str">
            <v>Hibiscus palustris</v>
          </cell>
          <cell r="D233" t="str">
            <v>forb</v>
          </cell>
          <cell r="E233" t="str">
            <v>White</v>
          </cell>
          <cell r="F233" t="str">
            <v>Jul - Sep</v>
          </cell>
          <cell r="G233" t="str">
            <v xml:space="preserve">60"      </v>
          </cell>
          <cell r="H233">
            <v>2400</v>
          </cell>
          <cell r="J233" t="str">
            <v>X</v>
          </cell>
          <cell r="K233" t="str">
            <v>X</v>
          </cell>
          <cell r="L233" t="str">
            <v>X</v>
          </cell>
          <cell r="M233" t="str">
            <v>no</v>
          </cell>
          <cell r="N233" t="str">
            <v>no</v>
          </cell>
          <cell r="O233" t="str">
            <v>no</v>
          </cell>
          <cell r="P233" t="str">
            <v>no</v>
          </cell>
          <cell r="Q233" t="str">
            <v>no</v>
          </cell>
          <cell r="V233" t="str">
            <v>yes</v>
          </cell>
          <cell r="W233" t="str">
            <v>yes</v>
          </cell>
          <cell r="X233" t="str">
            <v/>
          </cell>
          <cell r="Y233" t="str">
            <v>Mid</v>
          </cell>
          <cell r="Z233" t="str">
            <v>Late</v>
          </cell>
          <cell r="AD233" t="str">
            <v>Low attraction</v>
          </cell>
          <cell r="AE233" t="str">
            <v>Supports a specialist bee, Ptilothrix</v>
          </cell>
        </row>
        <row r="234">
          <cell r="B234" t="str">
            <v xml:space="preserve">Rose Mallow, Swamp </v>
          </cell>
          <cell r="C234" t="str">
            <v>Hibiscus moscheutos</v>
          </cell>
          <cell r="D234" t="str">
            <v>forb</v>
          </cell>
          <cell r="E234" t="str">
            <v>White/Pink</v>
          </cell>
          <cell r="F234" t="str">
            <v>Jul - Oct</v>
          </cell>
          <cell r="G234" t="str">
            <v>3’-7’</v>
          </cell>
          <cell r="H234">
            <v>2188</v>
          </cell>
          <cell r="J234" t="str">
            <v>?</v>
          </cell>
          <cell r="K234" t="str">
            <v>?</v>
          </cell>
          <cell r="L234" t="str">
            <v>?</v>
          </cell>
          <cell r="M234" t="str">
            <v>?</v>
          </cell>
          <cell r="N234" t="str">
            <v>?</v>
          </cell>
          <cell r="O234" t="str">
            <v>?</v>
          </cell>
          <cell r="P234" t="str">
            <v>?</v>
          </cell>
          <cell r="Q234" t="str">
            <v>?</v>
          </cell>
          <cell r="V234" t="str">
            <v>no</v>
          </cell>
          <cell r="W234" t="str">
            <v>no</v>
          </cell>
          <cell r="X234" t="str">
            <v/>
          </cell>
          <cell r="Y234" t="str">
            <v>Mid</v>
          </cell>
          <cell r="Z234" t="str">
            <v>Late</v>
          </cell>
          <cell r="AD234" t="str">
            <v>Low attraction</v>
          </cell>
          <cell r="AE234" t="str">
            <v>Supports a specialist bee, Ptilothrix</v>
          </cell>
        </row>
        <row r="235">
          <cell r="B235" t="str">
            <v>Rosinweed</v>
          </cell>
          <cell r="C235" t="str">
            <v>Silphium integrifolium</v>
          </cell>
          <cell r="D235" t="str">
            <v>forb</v>
          </cell>
          <cell r="E235" t="str">
            <v>Yellow</v>
          </cell>
          <cell r="F235" t="str">
            <v>Jul - Sep</v>
          </cell>
          <cell r="G235" t="str">
            <v xml:space="preserve">60"      </v>
          </cell>
          <cell r="H235">
            <v>1200</v>
          </cell>
          <cell r="J235" t="str">
            <v>no</v>
          </cell>
          <cell r="K235" t="str">
            <v>no</v>
          </cell>
          <cell r="L235" t="str">
            <v>X</v>
          </cell>
          <cell r="M235" t="str">
            <v>X</v>
          </cell>
          <cell r="N235" t="str">
            <v>X</v>
          </cell>
          <cell r="O235" t="str">
            <v>X</v>
          </cell>
          <cell r="P235" t="str">
            <v>no</v>
          </cell>
          <cell r="Q235" t="str">
            <v>X</v>
          </cell>
          <cell r="V235" t="str">
            <v>yes</v>
          </cell>
          <cell r="W235" t="str">
            <v>yes</v>
          </cell>
          <cell r="X235" t="str">
            <v/>
          </cell>
          <cell r="Y235" t="str">
            <v>Mid</v>
          </cell>
          <cell r="Z235" t="str">
            <v>Late</v>
          </cell>
          <cell r="AC235" t="str">
            <v>X</v>
          </cell>
          <cell r="AD235" t="str">
            <v>Very attractive</v>
          </cell>
        </row>
        <row r="236">
          <cell r="B236" t="str">
            <v>Rosinweed, Whorled</v>
          </cell>
          <cell r="C236" t="str">
            <v>Silphium trifoliatum</v>
          </cell>
          <cell r="D236" t="str">
            <v>forb</v>
          </cell>
          <cell r="E236" t="str">
            <v>Yellow</v>
          </cell>
          <cell r="F236" t="str">
            <v>Jul - Sep</v>
          </cell>
          <cell r="G236" t="str">
            <v xml:space="preserve">60"      </v>
          </cell>
          <cell r="H236">
            <v>1300</v>
          </cell>
          <cell r="J236" t="str">
            <v>?</v>
          </cell>
          <cell r="K236" t="str">
            <v>no</v>
          </cell>
          <cell r="L236" t="str">
            <v>no</v>
          </cell>
          <cell r="M236" t="str">
            <v>X</v>
          </cell>
          <cell r="N236" t="str">
            <v>X</v>
          </cell>
          <cell r="O236" t="str">
            <v>no</v>
          </cell>
          <cell r="P236" t="str">
            <v>?</v>
          </cell>
          <cell r="Q236" t="str">
            <v>?</v>
          </cell>
          <cell r="V236" t="str">
            <v>no</v>
          </cell>
          <cell r="W236" t="str">
            <v>no</v>
          </cell>
          <cell r="X236" t="str">
            <v/>
          </cell>
          <cell r="Y236" t="str">
            <v>Mid</v>
          </cell>
          <cell r="Z236" t="str">
            <v>Late</v>
          </cell>
          <cell r="AC236" t="str">
            <v>X</v>
          </cell>
          <cell r="AD236" t="str">
            <v>unknown, likely attractive</v>
          </cell>
        </row>
        <row r="237">
          <cell r="B237" t="str">
            <v>Rue, Goat's</v>
          </cell>
          <cell r="C237" t="str">
            <v>Tephrosia virginiana</v>
          </cell>
          <cell r="D237" t="str">
            <v>legume</v>
          </cell>
          <cell r="E237" t="str">
            <v>Pink&amp;Yellow</v>
          </cell>
          <cell r="F237" t="str">
            <v>May - Jul</v>
          </cell>
          <cell r="G237" t="str">
            <v xml:space="preserve">12"      </v>
          </cell>
          <cell r="H237">
            <v>2500</v>
          </cell>
          <cell r="J237" t="str">
            <v>no</v>
          </cell>
          <cell r="K237" t="str">
            <v>no</v>
          </cell>
          <cell r="L237" t="str">
            <v>no</v>
          </cell>
          <cell r="M237" t="str">
            <v>no</v>
          </cell>
          <cell r="N237" t="str">
            <v>X</v>
          </cell>
          <cell r="O237" t="str">
            <v>X</v>
          </cell>
          <cell r="P237" t="str">
            <v>no</v>
          </cell>
          <cell r="Q237" t="str">
            <v>no</v>
          </cell>
          <cell r="V237" t="str">
            <v>yes</v>
          </cell>
          <cell r="W237" t="str">
            <v>no</v>
          </cell>
          <cell r="X237" t="str">
            <v>Early</v>
          </cell>
          <cell r="Y237" t="str">
            <v>Mid</v>
          </cell>
          <cell r="Z237" t="str">
            <v/>
          </cell>
          <cell r="AC237" t="str">
            <v>X</v>
          </cell>
          <cell r="AD237" t="str">
            <v>Low to moderately attractive</v>
          </cell>
        </row>
        <row r="238">
          <cell r="B238" t="str">
            <v>Rush, Canada</v>
          </cell>
          <cell r="C238" t="str">
            <v>Juncus canadensis</v>
          </cell>
          <cell r="D238" t="str">
            <v>sedge/rush/grass</v>
          </cell>
          <cell r="E238" t="str">
            <v xml:space="preserve">   </v>
          </cell>
          <cell r="F238" t="str">
            <v xml:space="preserve"> - </v>
          </cell>
          <cell r="G238" t="str">
            <v xml:space="preserve">24"      </v>
          </cell>
          <cell r="H238">
            <v>750000</v>
          </cell>
          <cell r="J238" t="str">
            <v>?</v>
          </cell>
          <cell r="K238" t="str">
            <v>no</v>
          </cell>
          <cell r="L238" t="str">
            <v>X</v>
          </cell>
          <cell r="M238" t="str">
            <v>X</v>
          </cell>
          <cell r="N238" t="str">
            <v>X</v>
          </cell>
          <cell r="O238" t="str">
            <v>no</v>
          </cell>
          <cell r="P238" t="str">
            <v>?</v>
          </cell>
          <cell r="Q238" t="str">
            <v>?</v>
          </cell>
          <cell r="V238" t="str">
            <v>no</v>
          </cell>
          <cell r="W238" t="str">
            <v>no</v>
          </cell>
          <cell r="X238" t="str">
            <v/>
          </cell>
          <cell r="Y238" t="str">
            <v/>
          </cell>
          <cell r="Z238" t="str">
            <v/>
          </cell>
          <cell r="AD238" t="str">
            <v>n/a</v>
          </cell>
        </row>
        <row r="239">
          <cell r="B239" t="str">
            <v>Rush, Chairmaker's</v>
          </cell>
          <cell r="C239" t="str">
            <v>Scirpus pungens</v>
          </cell>
          <cell r="D239" t="str">
            <v>sedge/rush/grass</v>
          </cell>
          <cell r="E239" t="str">
            <v xml:space="preserve">   </v>
          </cell>
          <cell r="F239" t="str">
            <v xml:space="preserve"> - </v>
          </cell>
          <cell r="G239" t="str">
            <v xml:space="preserve">48"      </v>
          </cell>
          <cell r="H239">
            <v>12000</v>
          </cell>
          <cell r="J239" t="str">
            <v>?</v>
          </cell>
          <cell r="K239" t="str">
            <v>X</v>
          </cell>
          <cell r="L239" t="str">
            <v>X</v>
          </cell>
          <cell r="M239" t="str">
            <v>no</v>
          </cell>
          <cell r="N239" t="str">
            <v>no</v>
          </cell>
          <cell r="O239" t="str">
            <v>no</v>
          </cell>
          <cell r="P239" t="str">
            <v>?</v>
          </cell>
          <cell r="Q239" t="str">
            <v>?</v>
          </cell>
          <cell r="V239" t="str">
            <v>no</v>
          </cell>
          <cell r="W239" t="str">
            <v>no</v>
          </cell>
          <cell r="X239" t="str">
            <v/>
          </cell>
          <cell r="Y239" t="str">
            <v/>
          </cell>
          <cell r="Z239" t="str">
            <v/>
          </cell>
          <cell r="AD239" t="str">
            <v>n/a</v>
          </cell>
        </row>
        <row r="240">
          <cell r="B240" t="str">
            <v>Rush, Common</v>
          </cell>
          <cell r="C240" t="str">
            <v>Juncus effusus</v>
          </cell>
          <cell r="D240" t="str">
            <v>sedge/rush/grass</v>
          </cell>
          <cell r="E240" t="str">
            <v xml:space="preserve">   </v>
          </cell>
          <cell r="F240" t="str">
            <v xml:space="preserve"> - </v>
          </cell>
          <cell r="G240" t="str">
            <v xml:space="preserve">24"      </v>
          </cell>
          <cell r="H240">
            <v>1000000</v>
          </cell>
          <cell r="J240" t="str">
            <v>?</v>
          </cell>
          <cell r="K240" t="str">
            <v>X</v>
          </cell>
          <cell r="L240" t="str">
            <v>X</v>
          </cell>
          <cell r="M240" t="str">
            <v>X</v>
          </cell>
          <cell r="N240" t="str">
            <v>no</v>
          </cell>
          <cell r="O240" t="str">
            <v>no</v>
          </cell>
          <cell r="P240" t="str">
            <v>?</v>
          </cell>
          <cell r="Q240" t="str">
            <v>?</v>
          </cell>
          <cell r="V240" t="str">
            <v>no</v>
          </cell>
          <cell r="W240" t="str">
            <v>no</v>
          </cell>
          <cell r="X240" t="str">
            <v/>
          </cell>
          <cell r="Y240" t="str">
            <v/>
          </cell>
          <cell r="Z240" t="str">
            <v/>
          </cell>
          <cell r="AD240" t="str">
            <v>n/a</v>
          </cell>
        </row>
        <row r="241">
          <cell r="B241" t="str">
            <v>Rush, Dudley’s</v>
          </cell>
          <cell r="C241" t="str">
            <v>Juncus tenuis v. dudleyi</v>
          </cell>
          <cell r="D241" t="str">
            <v>sedge/rush/grass</v>
          </cell>
          <cell r="E241" t="str">
            <v>Brown</v>
          </cell>
          <cell r="F241" t="str">
            <v>May-Jul</v>
          </cell>
          <cell r="G241" t="str">
            <v>1’-2’</v>
          </cell>
          <cell r="H241">
            <v>2270000</v>
          </cell>
          <cell r="J241" t="str">
            <v>?</v>
          </cell>
          <cell r="K241" t="str">
            <v>?</v>
          </cell>
          <cell r="L241" t="str">
            <v>?</v>
          </cell>
          <cell r="M241" t="str">
            <v>?</v>
          </cell>
          <cell r="N241" t="str">
            <v>?</v>
          </cell>
          <cell r="O241" t="str">
            <v>?</v>
          </cell>
          <cell r="P241" t="str">
            <v>?</v>
          </cell>
          <cell r="Q241" t="str">
            <v>?</v>
          </cell>
          <cell r="V241" t="str">
            <v>no</v>
          </cell>
          <cell r="W241" t="str">
            <v>no</v>
          </cell>
          <cell r="X241" t="str">
            <v>Early</v>
          </cell>
          <cell r="Y241" t="str">
            <v>Mid</v>
          </cell>
          <cell r="Z241" t="str">
            <v/>
          </cell>
          <cell r="AD241" t="str">
            <v>n/a</v>
          </cell>
        </row>
        <row r="242">
          <cell r="B242" t="str">
            <v>Rush, Horned Beak</v>
          </cell>
          <cell r="C242" t="str">
            <v>Rhynchospora macrostachya</v>
          </cell>
          <cell r="D242" t="str">
            <v>sedge/rush/grass</v>
          </cell>
          <cell r="E242" t="str">
            <v>Brown</v>
          </cell>
          <cell r="F242" t="str">
            <v>May-Jun</v>
          </cell>
          <cell r="G242" t="str">
            <v>1’-2’</v>
          </cell>
          <cell r="H242">
            <v>100000</v>
          </cell>
          <cell r="J242" t="str">
            <v>?</v>
          </cell>
          <cell r="K242" t="str">
            <v>?</v>
          </cell>
          <cell r="L242" t="str">
            <v>?</v>
          </cell>
          <cell r="M242" t="str">
            <v>?</v>
          </cell>
          <cell r="N242" t="str">
            <v>?</v>
          </cell>
          <cell r="O242" t="str">
            <v>?</v>
          </cell>
          <cell r="P242" t="str">
            <v>?</v>
          </cell>
          <cell r="Q242" t="str">
            <v>?</v>
          </cell>
          <cell r="V242" t="str">
            <v>no</v>
          </cell>
          <cell r="W242" t="str">
            <v>no</v>
          </cell>
          <cell r="X242" t="str">
            <v>Early</v>
          </cell>
          <cell r="Y242" t="str">
            <v>Mid</v>
          </cell>
          <cell r="Z242" t="str">
            <v/>
          </cell>
          <cell r="AD242" t="str">
            <v>n/a</v>
          </cell>
        </row>
        <row r="243">
          <cell r="B243" t="str">
            <v>Rush, Path</v>
          </cell>
          <cell r="C243" t="str">
            <v>Juncus tenuis</v>
          </cell>
          <cell r="D243" t="str">
            <v>sedge/rush/grass</v>
          </cell>
          <cell r="E243" t="str">
            <v xml:space="preserve">   </v>
          </cell>
          <cell r="F243" t="str">
            <v xml:space="preserve"> - </v>
          </cell>
          <cell r="G243" t="str">
            <v xml:space="preserve">12"      </v>
          </cell>
          <cell r="H243">
            <v>1000000</v>
          </cell>
          <cell r="J243" t="str">
            <v>?</v>
          </cell>
          <cell r="K243" t="str">
            <v>no</v>
          </cell>
          <cell r="L243" t="str">
            <v>no</v>
          </cell>
          <cell r="M243" t="str">
            <v>X</v>
          </cell>
          <cell r="N243" t="str">
            <v>X</v>
          </cell>
          <cell r="O243" t="str">
            <v>X</v>
          </cell>
          <cell r="P243" t="str">
            <v>?</v>
          </cell>
          <cell r="Q243" t="str">
            <v>?</v>
          </cell>
          <cell r="V243" t="str">
            <v>no</v>
          </cell>
          <cell r="W243" t="str">
            <v>no</v>
          </cell>
          <cell r="X243" t="str">
            <v/>
          </cell>
          <cell r="Y243" t="str">
            <v/>
          </cell>
          <cell r="Z243" t="str">
            <v/>
          </cell>
          <cell r="AD243" t="str">
            <v>n/a</v>
          </cell>
        </row>
        <row r="244">
          <cell r="B244" t="str">
            <v>Rush, Spike</v>
          </cell>
          <cell r="C244" t="str">
            <v>Eleocharis acicularis</v>
          </cell>
          <cell r="D244" t="str">
            <v>sedge/rush/grass</v>
          </cell>
          <cell r="E244" t="str">
            <v xml:space="preserve">   </v>
          </cell>
          <cell r="F244" t="str">
            <v xml:space="preserve"> - </v>
          </cell>
          <cell r="G244" t="str">
            <v xml:space="preserve">8"      </v>
          </cell>
          <cell r="H244">
            <v>70000</v>
          </cell>
          <cell r="J244" t="str">
            <v>?</v>
          </cell>
          <cell r="K244" t="str">
            <v>X</v>
          </cell>
          <cell r="L244" t="str">
            <v>X</v>
          </cell>
          <cell r="M244" t="str">
            <v>no</v>
          </cell>
          <cell r="N244" t="str">
            <v>no</v>
          </cell>
          <cell r="O244" t="str">
            <v>no</v>
          </cell>
          <cell r="P244" t="str">
            <v>?</v>
          </cell>
          <cell r="Q244" t="str">
            <v>?</v>
          </cell>
          <cell r="V244" t="str">
            <v>no</v>
          </cell>
          <cell r="W244" t="str">
            <v>no</v>
          </cell>
          <cell r="X244" t="str">
            <v/>
          </cell>
          <cell r="Y244" t="str">
            <v/>
          </cell>
          <cell r="Z244" t="str">
            <v/>
          </cell>
          <cell r="AD244" t="str">
            <v>n/a</v>
          </cell>
        </row>
        <row r="245">
          <cell r="B245" t="str">
            <v>Rush, Torrey's</v>
          </cell>
          <cell r="C245" t="str">
            <v>Juncus torreyi</v>
          </cell>
          <cell r="D245" t="str">
            <v>sedge/rush/grass</v>
          </cell>
          <cell r="E245" t="str">
            <v xml:space="preserve">   </v>
          </cell>
          <cell r="F245" t="str">
            <v xml:space="preserve"> - </v>
          </cell>
          <cell r="G245" t="str">
            <v xml:space="preserve">12"      </v>
          </cell>
          <cell r="H245">
            <v>1600000</v>
          </cell>
          <cell r="J245" t="str">
            <v>?</v>
          </cell>
          <cell r="K245" t="str">
            <v>no</v>
          </cell>
          <cell r="L245" t="str">
            <v>X</v>
          </cell>
          <cell r="M245" t="str">
            <v>X</v>
          </cell>
          <cell r="N245" t="str">
            <v>no</v>
          </cell>
          <cell r="O245" t="str">
            <v>no</v>
          </cell>
          <cell r="P245" t="str">
            <v>?</v>
          </cell>
          <cell r="Q245" t="str">
            <v>?</v>
          </cell>
          <cell r="V245" t="str">
            <v>no</v>
          </cell>
          <cell r="W245" t="str">
            <v>no</v>
          </cell>
          <cell r="X245" t="str">
            <v/>
          </cell>
          <cell r="Y245" t="str">
            <v/>
          </cell>
          <cell r="Z245" t="str">
            <v/>
          </cell>
          <cell r="AD245" t="str">
            <v>n/a</v>
          </cell>
        </row>
        <row r="246">
          <cell r="B246" t="str">
            <v>Scouring Rush, Tall</v>
          </cell>
          <cell r="C246" t="str">
            <v>Equisetum hyemale</v>
          </cell>
          <cell r="D246" t="str">
            <v>sedge/rush/grass</v>
          </cell>
          <cell r="E246" t="str">
            <v>Brown</v>
          </cell>
          <cell r="F246" t="str">
            <v>Apr - Aug</v>
          </cell>
          <cell r="G246" t="str">
            <v>1’-3’</v>
          </cell>
          <cell r="H246">
            <v>0</v>
          </cell>
          <cell r="J246" t="str">
            <v>?</v>
          </cell>
          <cell r="K246" t="str">
            <v>?</v>
          </cell>
          <cell r="L246" t="str">
            <v>?</v>
          </cell>
          <cell r="M246" t="str">
            <v>?</v>
          </cell>
          <cell r="N246" t="str">
            <v>?</v>
          </cell>
          <cell r="O246" t="str">
            <v>?</v>
          </cell>
          <cell r="P246" t="str">
            <v>?</v>
          </cell>
          <cell r="Q246" t="str">
            <v>?</v>
          </cell>
          <cell r="V246" t="str">
            <v>no</v>
          </cell>
          <cell r="W246" t="str">
            <v>no</v>
          </cell>
          <cell r="X246" t="str">
            <v>Early</v>
          </cell>
          <cell r="Y246" t="str">
            <v>Mid</v>
          </cell>
          <cell r="Z246" t="str">
            <v>Late</v>
          </cell>
          <cell r="AD246" t="str">
            <v>n/a</v>
          </cell>
        </row>
        <row r="247">
          <cell r="B247" t="str">
            <v>Sea Oats, Northern</v>
          </cell>
          <cell r="C247" t="str">
            <v>Chasmanthium latifolium</v>
          </cell>
          <cell r="D247" t="str">
            <v>sedge/rush/grass</v>
          </cell>
          <cell r="E247" t="str">
            <v>Green</v>
          </cell>
          <cell r="F247" t="str">
            <v>Jul-Aug</v>
          </cell>
          <cell r="G247" t="str">
            <v>2’-3’</v>
          </cell>
          <cell r="H247">
            <v>7500</v>
          </cell>
          <cell r="J247" t="str">
            <v>?</v>
          </cell>
          <cell r="K247" t="str">
            <v>?</v>
          </cell>
          <cell r="L247" t="str">
            <v>?</v>
          </cell>
          <cell r="M247" t="str">
            <v>?</v>
          </cell>
          <cell r="N247" t="str">
            <v>?</v>
          </cell>
          <cell r="O247" t="str">
            <v>?</v>
          </cell>
          <cell r="P247" t="str">
            <v>?</v>
          </cell>
          <cell r="Q247" t="str">
            <v>?</v>
          </cell>
          <cell r="V247" t="str">
            <v>no</v>
          </cell>
          <cell r="W247" t="str">
            <v>no</v>
          </cell>
          <cell r="X247" t="str">
            <v/>
          </cell>
          <cell r="Y247" t="str">
            <v>Mid</v>
          </cell>
          <cell r="Z247" t="str">
            <v>Late</v>
          </cell>
          <cell r="AD247" t="str">
            <v>n/a</v>
          </cell>
        </row>
        <row r="248">
          <cell r="B248" t="str">
            <v>Sedge, (Muskingum, Palm, or Swamp Oval)</v>
          </cell>
          <cell r="C248" t="str">
            <v>Carex muskingumensis</v>
          </cell>
          <cell r="D248" t="str">
            <v>sedge/rush/grass</v>
          </cell>
          <cell r="E248" t="str">
            <v>Brown</v>
          </cell>
          <cell r="F248" t="str">
            <v>May-Jun</v>
          </cell>
          <cell r="G248" t="str">
            <v>1’-2’</v>
          </cell>
          <cell r="H248">
            <v>81250</v>
          </cell>
          <cell r="J248" t="str">
            <v>?</v>
          </cell>
          <cell r="K248" t="str">
            <v>?</v>
          </cell>
          <cell r="L248" t="str">
            <v>?</v>
          </cell>
          <cell r="M248" t="str">
            <v>?</v>
          </cell>
          <cell r="N248" t="str">
            <v>?</v>
          </cell>
          <cell r="O248" t="str">
            <v>?</v>
          </cell>
          <cell r="P248" t="str">
            <v>?</v>
          </cell>
          <cell r="Q248" t="str">
            <v>?</v>
          </cell>
          <cell r="V248" t="str">
            <v>no</v>
          </cell>
          <cell r="W248" t="str">
            <v>no</v>
          </cell>
          <cell r="X248" t="str">
            <v>Early</v>
          </cell>
          <cell r="Y248" t="str">
            <v>Mid</v>
          </cell>
          <cell r="Z248" t="str">
            <v/>
          </cell>
          <cell r="AD248" t="str">
            <v>n/a</v>
          </cell>
        </row>
        <row r="249">
          <cell r="B249" t="str">
            <v>Sedge, Awl-fruited Oval</v>
          </cell>
          <cell r="C249" t="str">
            <v>Carex tribuloides</v>
          </cell>
          <cell r="D249" t="str">
            <v>sedge/rush/grass</v>
          </cell>
          <cell r="E249" t="str">
            <v xml:space="preserve">   </v>
          </cell>
          <cell r="F249" t="str">
            <v xml:space="preserve"> - </v>
          </cell>
          <cell r="G249" t="str">
            <v xml:space="preserve">36"      </v>
          </cell>
          <cell r="H249">
            <v>120000</v>
          </cell>
          <cell r="J249" t="str">
            <v>?</v>
          </cell>
          <cell r="K249" t="str">
            <v>X</v>
          </cell>
          <cell r="L249" t="str">
            <v>X</v>
          </cell>
          <cell r="M249" t="str">
            <v>X</v>
          </cell>
          <cell r="N249" t="str">
            <v>no</v>
          </cell>
          <cell r="O249" t="str">
            <v>no</v>
          </cell>
          <cell r="P249" t="str">
            <v>?</v>
          </cell>
          <cell r="Q249" t="str">
            <v>?</v>
          </cell>
          <cell r="V249" t="str">
            <v>no</v>
          </cell>
          <cell r="W249" t="str">
            <v>no</v>
          </cell>
          <cell r="X249" t="str">
            <v/>
          </cell>
          <cell r="Y249" t="str">
            <v/>
          </cell>
          <cell r="Z249" t="str">
            <v/>
          </cell>
          <cell r="AD249" t="str">
            <v>n/a</v>
          </cell>
        </row>
        <row r="250">
          <cell r="B250" t="str">
            <v>Sedge, Awned Graceful</v>
          </cell>
          <cell r="C250" t="str">
            <v>Carex davisii</v>
          </cell>
          <cell r="D250" t="str">
            <v>sedge/rush/grass</v>
          </cell>
          <cell r="E250" t="str">
            <v xml:space="preserve">   </v>
          </cell>
          <cell r="F250" t="str">
            <v xml:space="preserve"> - </v>
          </cell>
          <cell r="G250" t="str">
            <v xml:space="preserve">24"      </v>
          </cell>
          <cell r="H250">
            <v>9000</v>
          </cell>
          <cell r="J250" t="str">
            <v>?</v>
          </cell>
          <cell r="K250" t="str">
            <v>no</v>
          </cell>
          <cell r="L250" t="str">
            <v>X</v>
          </cell>
          <cell r="M250" t="str">
            <v>X</v>
          </cell>
          <cell r="N250" t="str">
            <v>no</v>
          </cell>
          <cell r="O250" t="str">
            <v>no</v>
          </cell>
          <cell r="P250" t="str">
            <v>?</v>
          </cell>
          <cell r="Q250" t="str">
            <v>?</v>
          </cell>
          <cell r="V250" t="str">
            <v>no</v>
          </cell>
          <cell r="W250" t="str">
            <v>no</v>
          </cell>
          <cell r="X250" t="str">
            <v/>
          </cell>
          <cell r="Y250" t="str">
            <v/>
          </cell>
          <cell r="Z250" t="str">
            <v/>
          </cell>
          <cell r="AD250" t="str">
            <v>n/a</v>
          </cell>
        </row>
        <row r="251">
          <cell r="B251" t="str">
            <v>Sedge, Awned Oval</v>
          </cell>
          <cell r="C251" t="str">
            <v>Carex straminea</v>
          </cell>
          <cell r="D251" t="str">
            <v>sedge/rush/grass</v>
          </cell>
          <cell r="E251" t="str">
            <v>Green</v>
          </cell>
          <cell r="F251" t="str">
            <v>May-Jun</v>
          </cell>
          <cell r="G251" t="str">
            <v>1’-3’</v>
          </cell>
          <cell r="H251">
            <v>100000</v>
          </cell>
          <cell r="J251" t="str">
            <v>?</v>
          </cell>
          <cell r="K251" t="str">
            <v>?</v>
          </cell>
          <cell r="L251" t="str">
            <v>?</v>
          </cell>
          <cell r="M251" t="str">
            <v>?</v>
          </cell>
          <cell r="N251" t="str">
            <v>?</v>
          </cell>
          <cell r="O251" t="str">
            <v>?</v>
          </cell>
          <cell r="P251" t="str">
            <v>?</v>
          </cell>
          <cell r="Q251" t="str">
            <v>?</v>
          </cell>
          <cell r="V251" t="str">
            <v>no</v>
          </cell>
          <cell r="W251" t="str">
            <v>no</v>
          </cell>
          <cell r="X251" t="str">
            <v>Early</v>
          </cell>
          <cell r="Y251" t="str">
            <v>Mid</v>
          </cell>
          <cell r="Z251" t="str">
            <v/>
          </cell>
          <cell r="AD251" t="str">
            <v>n/a</v>
          </cell>
        </row>
        <row r="252">
          <cell r="B252" t="str">
            <v>Sedge, Bebb's Oval</v>
          </cell>
          <cell r="C252" t="str">
            <v>Carex bebbii</v>
          </cell>
          <cell r="D252" t="str">
            <v>sedge/rush/grass</v>
          </cell>
          <cell r="E252" t="str">
            <v xml:space="preserve">   </v>
          </cell>
          <cell r="F252" t="str">
            <v xml:space="preserve"> - </v>
          </cell>
          <cell r="G252" t="str">
            <v xml:space="preserve">36"      </v>
          </cell>
          <cell r="H252">
            <v>34000</v>
          </cell>
          <cell r="J252" t="str">
            <v>?</v>
          </cell>
          <cell r="K252" t="str">
            <v>no</v>
          </cell>
          <cell r="L252" t="str">
            <v>X</v>
          </cell>
          <cell r="M252" t="str">
            <v>X</v>
          </cell>
          <cell r="N252" t="str">
            <v>no</v>
          </cell>
          <cell r="O252" t="str">
            <v>no</v>
          </cell>
          <cell r="P252" t="str">
            <v>?</v>
          </cell>
          <cell r="Q252" t="str">
            <v>?</v>
          </cell>
          <cell r="V252" t="str">
            <v>no</v>
          </cell>
          <cell r="W252" t="str">
            <v>no</v>
          </cell>
          <cell r="X252" t="str">
            <v/>
          </cell>
          <cell r="Y252" t="str">
            <v/>
          </cell>
          <cell r="Z252" t="str">
            <v/>
          </cell>
          <cell r="AD252" t="str">
            <v>n/a</v>
          </cell>
        </row>
        <row r="253">
          <cell r="B253" t="str">
            <v>Sedge, Beech Wood</v>
          </cell>
          <cell r="C253" t="str">
            <v>Carex laxiflora</v>
          </cell>
          <cell r="D253" t="str">
            <v>sedge/rush/grass</v>
          </cell>
          <cell r="E253" t="str">
            <v>?</v>
          </cell>
          <cell r="F253" t="str">
            <v>?</v>
          </cell>
          <cell r="G253" t="str">
            <v>?</v>
          </cell>
          <cell r="J253" t="str">
            <v>?</v>
          </cell>
          <cell r="K253" t="str">
            <v>?</v>
          </cell>
          <cell r="L253" t="str">
            <v>?</v>
          </cell>
          <cell r="M253" t="str">
            <v>?</v>
          </cell>
          <cell r="N253" t="str">
            <v>?</v>
          </cell>
          <cell r="O253" t="str">
            <v>?</v>
          </cell>
          <cell r="P253" t="str">
            <v>?</v>
          </cell>
          <cell r="Q253" t="str">
            <v>?</v>
          </cell>
          <cell r="V253" t="str">
            <v>no</v>
          </cell>
          <cell r="W253" t="str">
            <v>no</v>
          </cell>
          <cell r="X253" t="str">
            <v/>
          </cell>
          <cell r="Y253" t="str">
            <v/>
          </cell>
          <cell r="Z253" t="str">
            <v/>
          </cell>
          <cell r="AD253" t="str">
            <v>n/a</v>
          </cell>
        </row>
        <row r="254">
          <cell r="B254" t="str">
            <v>Sedge, Bristly</v>
          </cell>
          <cell r="C254" t="str">
            <v>Carex comosa</v>
          </cell>
          <cell r="D254" t="str">
            <v>sedge/rush/grass</v>
          </cell>
          <cell r="E254" t="str">
            <v xml:space="preserve">   </v>
          </cell>
          <cell r="F254" t="str">
            <v xml:space="preserve"> - </v>
          </cell>
          <cell r="G254" t="str">
            <v xml:space="preserve">24"      </v>
          </cell>
          <cell r="H254">
            <v>30000</v>
          </cell>
          <cell r="J254" t="str">
            <v>?</v>
          </cell>
          <cell r="K254" t="str">
            <v>X</v>
          </cell>
          <cell r="L254" t="str">
            <v>X</v>
          </cell>
          <cell r="M254" t="str">
            <v>no</v>
          </cell>
          <cell r="N254" t="str">
            <v>no</v>
          </cell>
          <cell r="O254" t="str">
            <v>no</v>
          </cell>
          <cell r="P254" t="str">
            <v>X</v>
          </cell>
          <cell r="Q254" t="str">
            <v>?</v>
          </cell>
          <cell r="V254" t="str">
            <v>no</v>
          </cell>
          <cell r="W254" t="str">
            <v>no</v>
          </cell>
          <cell r="X254" t="str">
            <v/>
          </cell>
          <cell r="Y254" t="str">
            <v/>
          </cell>
          <cell r="Z254" t="str">
            <v/>
          </cell>
          <cell r="AD254" t="str">
            <v>n/a</v>
          </cell>
        </row>
        <row r="255">
          <cell r="B255" t="str">
            <v>Sedge, Bristly Cattail</v>
          </cell>
          <cell r="C255" t="str">
            <v>Carex frankii</v>
          </cell>
          <cell r="D255" t="str">
            <v>sedge/rush/grass</v>
          </cell>
          <cell r="E255" t="str">
            <v xml:space="preserve">   </v>
          </cell>
          <cell r="F255" t="str">
            <v xml:space="preserve"> - </v>
          </cell>
          <cell r="G255" t="str">
            <v xml:space="preserve">24"      </v>
          </cell>
          <cell r="H255">
            <v>17000</v>
          </cell>
          <cell r="J255" t="str">
            <v>?</v>
          </cell>
          <cell r="K255" t="str">
            <v>X</v>
          </cell>
          <cell r="L255" t="str">
            <v>X</v>
          </cell>
          <cell r="M255" t="str">
            <v>no</v>
          </cell>
          <cell r="N255" t="str">
            <v>no</v>
          </cell>
          <cell r="O255" t="str">
            <v>no</v>
          </cell>
          <cell r="P255" t="str">
            <v>X</v>
          </cell>
          <cell r="Q255" t="str">
            <v>X</v>
          </cell>
          <cell r="V255" t="str">
            <v>no</v>
          </cell>
          <cell r="W255" t="str">
            <v>no</v>
          </cell>
          <cell r="X255" t="str">
            <v/>
          </cell>
          <cell r="Y255" t="str">
            <v/>
          </cell>
          <cell r="Z255" t="str">
            <v/>
          </cell>
          <cell r="AD255" t="str">
            <v>n/a</v>
          </cell>
        </row>
        <row r="256">
          <cell r="B256" t="str">
            <v>Sedge, Broad-leaved Woolly</v>
          </cell>
          <cell r="C256" t="str">
            <v>Carex pellita</v>
          </cell>
          <cell r="D256" t="str">
            <v>sedge/rush/grass</v>
          </cell>
          <cell r="E256" t="str">
            <v xml:space="preserve">   </v>
          </cell>
          <cell r="F256" t="str">
            <v xml:space="preserve"> - </v>
          </cell>
          <cell r="G256" t="str">
            <v xml:space="preserve">36"      </v>
          </cell>
          <cell r="H256">
            <v>28000</v>
          </cell>
          <cell r="J256" t="str">
            <v>?</v>
          </cell>
          <cell r="K256" t="str">
            <v>X</v>
          </cell>
          <cell r="L256" t="str">
            <v>X</v>
          </cell>
          <cell r="M256" t="str">
            <v>no</v>
          </cell>
          <cell r="N256" t="str">
            <v>no</v>
          </cell>
          <cell r="O256" t="str">
            <v>no</v>
          </cell>
          <cell r="P256" t="str">
            <v>?</v>
          </cell>
          <cell r="Q256" t="str">
            <v>?</v>
          </cell>
          <cell r="V256" t="str">
            <v>no</v>
          </cell>
          <cell r="W256" t="str">
            <v>no</v>
          </cell>
          <cell r="X256" t="str">
            <v/>
          </cell>
          <cell r="Y256" t="str">
            <v/>
          </cell>
          <cell r="Z256" t="str">
            <v/>
          </cell>
          <cell r="AD256" t="str">
            <v>n/a</v>
          </cell>
        </row>
        <row r="257">
          <cell r="B257" t="str">
            <v>Sedge, Brome Hummock</v>
          </cell>
          <cell r="C257" t="str">
            <v>Carex bromoides</v>
          </cell>
          <cell r="D257" t="str">
            <v>sedge/rush/grass</v>
          </cell>
          <cell r="E257" t="str">
            <v>?</v>
          </cell>
          <cell r="F257" t="str">
            <v>?</v>
          </cell>
          <cell r="G257" t="str">
            <v>?</v>
          </cell>
          <cell r="J257" t="str">
            <v>?</v>
          </cell>
          <cell r="K257" t="str">
            <v>?</v>
          </cell>
          <cell r="L257" t="str">
            <v>?</v>
          </cell>
          <cell r="M257" t="str">
            <v>?</v>
          </cell>
          <cell r="N257" t="str">
            <v>?</v>
          </cell>
          <cell r="O257" t="str">
            <v>?</v>
          </cell>
          <cell r="P257" t="str">
            <v>?</v>
          </cell>
          <cell r="Q257" t="str">
            <v>?</v>
          </cell>
          <cell r="V257" t="str">
            <v>no</v>
          </cell>
          <cell r="W257" t="str">
            <v>no</v>
          </cell>
          <cell r="X257" t="str">
            <v/>
          </cell>
          <cell r="Y257" t="str">
            <v/>
          </cell>
          <cell r="Z257" t="str">
            <v/>
          </cell>
          <cell r="AD257" t="str">
            <v>n/a</v>
          </cell>
        </row>
        <row r="258">
          <cell r="B258" t="str">
            <v>Sedge, Brown Fox</v>
          </cell>
          <cell r="C258" t="str">
            <v>Carex vulpinoidea</v>
          </cell>
          <cell r="D258" t="str">
            <v>sedge/rush/grass</v>
          </cell>
          <cell r="E258" t="str">
            <v xml:space="preserve">   </v>
          </cell>
          <cell r="F258" t="str">
            <v xml:space="preserve"> - </v>
          </cell>
          <cell r="G258" t="str">
            <v xml:space="preserve">36"      </v>
          </cell>
          <cell r="H258">
            <v>100000</v>
          </cell>
          <cell r="J258" t="str">
            <v>?</v>
          </cell>
          <cell r="K258" t="str">
            <v>X</v>
          </cell>
          <cell r="L258" t="str">
            <v>X</v>
          </cell>
          <cell r="M258" t="str">
            <v>X</v>
          </cell>
          <cell r="N258" t="str">
            <v>X</v>
          </cell>
          <cell r="O258" t="str">
            <v>no</v>
          </cell>
          <cell r="P258" t="str">
            <v>X</v>
          </cell>
          <cell r="Q258" t="str">
            <v>X</v>
          </cell>
          <cell r="V258" t="str">
            <v>no</v>
          </cell>
          <cell r="W258" t="str">
            <v>no</v>
          </cell>
          <cell r="X258" t="str">
            <v/>
          </cell>
          <cell r="Y258" t="str">
            <v/>
          </cell>
          <cell r="Z258" t="str">
            <v/>
          </cell>
          <cell r="AD258" t="str">
            <v>n/a</v>
          </cell>
        </row>
        <row r="259">
          <cell r="B259" t="str">
            <v>Sedge, Bur-reed</v>
          </cell>
          <cell r="C259" t="str">
            <v>Carex sparganioides</v>
          </cell>
          <cell r="D259" t="str">
            <v>sedge/rush/grass</v>
          </cell>
          <cell r="E259" t="str">
            <v xml:space="preserve">   </v>
          </cell>
          <cell r="F259" t="str">
            <v xml:space="preserve"> - </v>
          </cell>
          <cell r="G259" t="str">
            <v xml:space="preserve">36"      </v>
          </cell>
          <cell r="H259">
            <v>19000</v>
          </cell>
          <cell r="J259" t="str">
            <v>?</v>
          </cell>
          <cell r="K259" t="str">
            <v>no</v>
          </cell>
          <cell r="L259" t="str">
            <v>X</v>
          </cell>
          <cell r="M259" t="str">
            <v>X</v>
          </cell>
          <cell r="N259" t="str">
            <v>no</v>
          </cell>
          <cell r="O259" t="str">
            <v>no</v>
          </cell>
          <cell r="P259" t="str">
            <v>?</v>
          </cell>
          <cell r="Q259" t="str">
            <v>?</v>
          </cell>
          <cell r="V259" t="str">
            <v>no</v>
          </cell>
          <cell r="W259" t="str">
            <v>no</v>
          </cell>
          <cell r="X259" t="str">
            <v/>
          </cell>
          <cell r="Y259" t="str">
            <v/>
          </cell>
          <cell r="Z259" t="str">
            <v/>
          </cell>
          <cell r="AD259" t="str">
            <v>n/a</v>
          </cell>
        </row>
        <row r="260">
          <cell r="B260" t="str">
            <v>Sedge, Common Bur</v>
          </cell>
          <cell r="C260" t="str">
            <v>Carex grayi</v>
          </cell>
          <cell r="D260" t="str">
            <v>sedge/rush/grass</v>
          </cell>
          <cell r="E260" t="str">
            <v xml:space="preserve">   </v>
          </cell>
          <cell r="F260" t="str">
            <v xml:space="preserve"> - </v>
          </cell>
          <cell r="G260" t="str">
            <v xml:space="preserve">36"      </v>
          </cell>
          <cell r="H260">
            <v>1200</v>
          </cell>
          <cell r="J260" t="str">
            <v>?</v>
          </cell>
          <cell r="K260" t="str">
            <v>X</v>
          </cell>
          <cell r="L260" t="str">
            <v>X</v>
          </cell>
          <cell r="M260" t="str">
            <v>X</v>
          </cell>
          <cell r="N260" t="str">
            <v>no</v>
          </cell>
          <cell r="O260" t="str">
            <v>no</v>
          </cell>
          <cell r="P260" t="str">
            <v>?</v>
          </cell>
          <cell r="Q260" t="str">
            <v>?</v>
          </cell>
          <cell r="V260" t="str">
            <v>no</v>
          </cell>
          <cell r="W260" t="str">
            <v>no</v>
          </cell>
          <cell r="X260" t="str">
            <v/>
          </cell>
          <cell r="Y260" t="str">
            <v/>
          </cell>
          <cell r="Z260" t="str">
            <v/>
          </cell>
          <cell r="AD260" t="str">
            <v>n/a</v>
          </cell>
        </row>
        <row r="261">
          <cell r="B261" t="str">
            <v>Sedge, Common Cattail</v>
          </cell>
          <cell r="C261" t="str">
            <v>Carex typhina</v>
          </cell>
          <cell r="D261" t="str">
            <v>sedge/rush/grass</v>
          </cell>
          <cell r="E261" t="str">
            <v xml:space="preserve">   </v>
          </cell>
          <cell r="F261" t="str">
            <v xml:space="preserve"> - </v>
          </cell>
          <cell r="G261" t="str">
            <v xml:space="preserve">12"      </v>
          </cell>
          <cell r="H261">
            <v>14000</v>
          </cell>
          <cell r="J261" t="str">
            <v>?</v>
          </cell>
          <cell r="K261" t="str">
            <v>X</v>
          </cell>
          <cell r="L261" t="str">
            <v>X</v>
          </cell>
          <cell r="M261" t="str">
            <v>no</v>
          </cell>
          <cell r="N261" t="str">
            <v>no</v>
          </cell>
          <cell r="O261" t="str">
            <v>no</v>
          </cell>
          <cell r="P261" t="str">
            <v>?</v>
          </cell>
          <cell r="Q261" t="str">
            <v>?</v>
          </cell>
          <cell r="V261" t="str">
            <v>no</v>
          </cell>
          <cell r="W261" t="str">
            <v>no</v>
          </cell>
          <cell r="X261" t="str">
            <v/>
          </cell>
          <cell r="Y261" t="str">
            <v/>
          </cell>
          <cell r="Z261" t="str">
            <v/>
          </cell>
          <cell r="AD261" t="str">
            <v>n/a</v>
          </cell>
        </row>
        <row r="262">
          <cell r="B262" t="str">
            <v>Sedge, Common Fox</v>
          </cell>
          <cell r="C262" t="str">
            <v>Carex stipata</v>
          </cell>
          <cell r="D262" t="str">
            <v>sedge/rush/grass</v>
          </cell>
          <cell r="E262" t="str">
            <v xml:space="preserve">   </v>
          </cell>
          <cell r="F262" t="str">
            <v xml:space="preserve"> - </v>
          </cell>
          <cell r="G262" t="str">
            <v xml:space="preserve">36"      </v>
          </cell>
          <cell r="H262">
            <v>34000</v>
          </cell>
          <cell r="J262" t="str">
            <v>?</v>
          </cell>
          <cell r="K262" t="str">
            <v>X</v>
          </cell>
          <cell r="L262" t="str">
            <v>X</v>
          </cell>
          <cell r="M262" t="str">
            <v>X</v>
          </cell>
          <cell r="N262" t="str">
            <v>no</v>
          </cell>
          <cell r="O262" t="str">
            <v>no</v>
          </cell>
          <cell r="P262" t="str">
            <v>?</v>
          </cell>
          <cell r="Q262" t="str">
            <v>?</v>
          </cell>
          <cell r="V262" t="str">
            <v>no</v>
          </cell>
          <cell r="W262" t="str">
            <v>no</v>
          </cell>
          <cell r="X262" t="str">
            <v/>
          </cell>
          <cell r="Y262" t="str">
            <v/>
          </cell>
          <cell r="Z262" t="str">
            <v/>
          </cell>
          <cell r="AD262" t="str">
            <v>n/a</v>
          </cell>
        </row>
        <row r="263">
          <cell r="B263" t="str">
            <v>Sedge, Common Hop</v>
          </cell>
          <cell r="C263" t="str">
            <v>Carex lupulina</v>
          </cell>
          <cell r="D263" t="str">
            <v>sedge/rush/grass</v>
          </cell>
          <cell r="E263" t="str">
            <v xml:space="preserve">   </v>
          </cell>
          <cell r="F263" t="str">
            <v xml:space="preserve"> - </v>
          </cell>
          <cell r="G263" t="str">
            <v xml:space="preserve">36"      </v>
          </cell>
          <cell r="H263">
            <v>3300</v>
          </cell>
          <cell r="J263" t="str">
            <v>?</v>
          </cell>
          <cell r="K263" t="str">
            <v>X</v>
          </cell>
          <cell r="L263" t="str">
            <v>X</v>
          </cell>
          <cell r="M263" t="str">
            <v>no</v>
          </cell>
          <cell r="N263" t="str">
            <v>no</v>
          </cell>
          <cell r="O263" t="str">
            <v>no</v>
          </cell>
          <cell r="P263" t="str">
            <v>?</v>
          </cell>
          <cell r="Q263" t="str">
            <v>?</v>
          </cell>
          <cell r="V263" t="str">
            <v>no</v>
          </cell>
          <cell r="W263" t="str">
            <v>no</v>
          </cell>
          <cell r="X263" t="str">
            <v/>
          </cell>
          <cell r="Y263" t="str">
            <v/>
          </cell>
          <cell r="Z263" t="str">
            <v/>
          </cell>
          <cell r="AD263" t="str">
            <v>n/a</v>
          </cell>
        </row>
        <row r="264">
          <cell r="B264" t="str">
            <v>Sedge, Common Lake</v>
          </cell>
          <cell r="C264" t="str">
            <v>Carex lacustris</v>
          </cell>
          <cell r="D264" t="str">
            <v>sedge/rush/grass</v>
          </cell>
          <cell r="E264" t="str">
            <v xml:space="preserve">   </v>
          </cell>
          <cell r="F264" t="str">
            <v xml:space="preserve"> - </v>
          </cell>
          <cell r="G264" t="str">
            <v xml:space="preserve">36"      </v>
          </cell>
          <cell r="H264">
            <v>7200</v>
          </cell>
          <cell r="J264" t="str">
            <v>?</v>
          </cell>
          <cell r="K264" t="str">
            <v>X</v>
          </cell>
          <cell r="L264" t="str">
            <v>X</v>
          </cell>
          <cell r="M264" t="str">
            <v>no</v>
          </cell>
          <cell r="N264" t="str">
            <v>no</v>
          </cell>
          <cell r="O264" t="str">
            <v>no</v>
          </cell>
          <cell r="P264" t="str">
            <v>?</v>
          </cell>
          <cell r="Q264" t="str">
            <v>?</v>
          </cell>
          <cell r="V264" t="str">
            <v>no</v>
          </cell>
          <cell r="W264" t="str">
            <v>no</v>
          </cell>
          <cell r="X264" t="str">
            <v/>
          </cell>
          <cell r="Y264" t="str">
            <v/>
          </cell>
          <cell r="Z264" t="str">
            <v/>
          </cell>
          <cell r="AD264" t="str">
            <v>n/a</v>
          </cell>
        </row>
        <row r="265">
          <cell r="B265" t="str">
            <v>Sedge, Common Oak</v>
          </cell>
          <cell r="C265" t="str">
            <v>Carex pensylvanica</v>
          </cell>
          <cell r="D265" t="str">
            <v>sedge/rush/grass</v>
          </cell>
          <cell r="E265" t="str">
            <v xml:space="preserve">   </v>
          </cell>
          <cell r="F265" t="str">
            <v xml:space="preserve"> - </v>
          </cell>
          <cell r="G265" t="str">
            <v xml:space="preserve">8"      </v>
          </cell>
          <cell r="H265">
            <v>30000</v>
          </cell>
          <cell r="J265" t="str">
            <v>?</v>
          </cell>
          <cell r="K265" t="str">
            <v>no</v>
          </cell>
          <cell r="L265" t="str">
            <v>no</v>
          </cell>
          <cell r="M265" t="str">
            <v>X</v>
          </cell>
          <cell r="N265" t="str">
            <v>X</v>
          </cell>
          <cell r="O265" t="str">
            <v>X</v>
          </cell>
          <cell r="P265" t="str">
            <v>?</v>
          </cell>
          <cell r="Q265" t="str">
            <v>?</v>
          </cell>
          <cell r="V265" t="str">
            <v>no</v>
          </cell>
          <cell r="W265" t="str">
            <v>no</v>
          </cell>
          <cell r="X265" t="str">
            <v/>
          </cell>
          <cell r="Y265" t="str">
            <v/>
          </cell>
          <cell r="Z265" t="str">
            <v/>
          </cell>
          <cell r="AD265" t="str">
            <v>n/a</v>
          </cell>
        </row>
        <row r="266">
          <cell r="B266" t="str">
            <v>Sedge, Common Tussock</v>
          </cell>
          <cell r="C266" t="str">
            <v>Carex stricta</v>
          </cell>
          <cell r="D266" t="str">
            <v>sedge/rush/grass</v>
          </cell>
          <cell r="E266" t="str">
            <v xml:space="preserve">   </v>
          </cell>
          <cell r="F266" t="str">
            <v xml:space="preserve"> - </v>
          </cell>
          <cell r="G266" t="str">
            <v xml:space="preserve">36"      </v>
          </cell>
          <cell r="H266">
            <v>53000</v>
          </cell>
          <cell r="J266" t="str">
            <v>?</v>
          </cell>
          <cell r="K266" t="str">
            <v>X</v>
          </cell>
          <cell r="L266" t="str">
            <v>X</v>
          </cell>
          <cell r="M266" t="str">
            <v>no</v>
          </cell>
          <cell r="N266" t="str">
            <v>no</v>
          </cell>
          <cell r="O266" t="str">
            <v>no</v>
          </cell>
          <cell r="P266" t="str">
            <v>?</v>
          </cell>
          <cell r="Q266" t="str">
            <v>?</v>
          </cell>
          <cell r="V266" t="str">
            <v>no</v>
          </cell>
          <cell r="W266" t="str">
            <v>no</v>
          </cell>
          <cell r="X266" t="str">
            <v/>
          </cell>
          <cell r="Y266" t="str">
            <v/>
          </cell>
          <cell r="Z266" t="str">
            <v/>
          </cell>
          <cell r="AD266" t="str">
            <v>n/a</v>
          </cell>
        </row>
        <row r="267">
          <cell r="B267" t="str">
            <v>Sedge, Common Yellow Lake</v>
          </cell>
          <cell r="C267" t="str">
            <v>Carex utriculata</v>
          </cell>
          <cell r="D267" t="str">
            <v>sedge/rush/grass</v>
          </cell>
          <cell r="E267" t="str">
            <v xml:space="preserve">   </v>
          </cell>
          <cell r="F267" t="str">
            <v xml:space="preserve"> - </v>
          </cell>
          <cell r="G267" t="str">
            <v xml:space="preserve">36"      </v>
          </cell>
          <cell r="H267">
            <v>10000</v>
          </cell>
          <cell r="J267" t="str">
            <v>?</v>
          </cell>
          <cell r="K267" t="str">
            <v>X</v>
          </cell>
          <cell r="L267" t="str">
            <v>X</v>
          </cell>
          <cell r="M267" t="str">
            <v>no</v>
          </cell>
          <cell r="N267" t="str">
            <v>no</v>
          </cell>
          <cell r="O267" t="str">
            <v>no</v>
          </cell>
          <cell r="P267" t="str">
            <v>?</v>
          </cell>
          <cell r="Q267" t="str">
            <v>?</v>
          </cell>
          <cell r="V267" t="str">
            <v>no</v>
          </cell>
          <cell r="W267" t="str">
            <v>no</v>
          </cell>
          <cell r="X267" t="str">
            <v/>
          </cell>
          <cell r="Y267" t="str">
            <v/>
          </cell>
          <cell r="Z267" t="str">
            <v/>
          </cell>
          <cell r="AD267" t="str">
            <v>n/a</v>
          </cell>
        </row>
        <row r="268">
          <cell r="B268" t="str">
            <v>Sedge, Copper-shouldered Oval</v>
          </cell>
          <cell r="C268" t="str">
            <v>Carex bicknellii</v>
          </cell>
          <cell r="D268" t="str">
            <v>sedge/rush/grass</v>
          </cell>
          <cell r="E268" t="str">
            <v xml:space="preserve">   </v>
          </cell>
          <cell r="F268" t="str">
            <v xml:space="preserve"> - </v>
          </cell>
          <cell r="G268" t="str">
            <v xml:space="preserve">36"      </v>
          </cell>
          <cell r="H268">
            <v>17000</v>
          </cell>
          <cell r="J268" t="str">
            <v>?</v>
          </cell>
          <cell r="K268" t="str">
            <v>no</v>
          </cell>
          <cell r="L268" t="str">
            <v>no</v>
          </cell>
          <cell r="M268" t="str">
            <v>X</v>
          </cell>
          <cell r="N268" t="str">
            <v>X</v>
          </cell>
          <cell r="O268" t="str">
            <v>no</v>
          </cell>
          <cell r="P268" t="str">
            <v>?</v>
          </cell>
          <cell r="Q268" t="str">
            <v>?</v>
          </cell>
          <cell r="V268" t="str">
            <v>no</v>
          </cell>
          <cell r="W268" t="str">
            <v>no</v>
          </cell>
          <cell r="X268" t="str">
            <v/>
          </cell>
          <cell r="Y268" t="str">
            <v/>
          </cell>
          <cell r="Z268" t="str">
            <v/>
          </cell>
          <cell r="AD268" t="str">
            <v>n/a</v>
          </cell>
        </row>
        <row r="269">
          <cell r="B269" t="str">
            <v>Sedge, Crested Oval</v>
          </cell>
          <cell r="C269" t="str">
            <v>Carex cristatella</v>
          </cell>
          <cell r="D269" t="str">
            <v>sedge/rush/grass</v>
          </cell>
          <cell r="E269" t="str">
            <v xml:space="preserve">   </v>
          </cell>
          <cell r="F269" t="str">
            <v xml:space="preserve"> - </v>
          </cell>
          <cell r="G269" t="str">
            <v xml:space="preserve">36"      </v>
          </cell>
          <cell r="H269">
            <v>58000</v>
          </cell>
          <cell r="J269" t="str">
            <v>?</v>
          </cell>
          <cell r="K269" t="str">
            <v>X</v>
          </cell>
          <cell r="L269" t="str">
            <v>X</v>
          </cell>
          <cell r="M269" t="str">
            <v>X</v>
          </cell>
          <cell r="N269" t="str">
            <v>no</v>
          </cell>
          <cell r="O269" t="str">
            <v>no</v>
          </cell>
          <cell r="P269" t="str">
            <v>X</v>
          </cell>
          <cell r="Q269" t="str">
            <v>?</v>
          </cell>
          <cell r="V269" t="str">
            <v>no</v>
          </cell>
          <cell r="W269" t="str">
            <v>no</v>
          </cell>
          <cell r="X269" t="str">
            <v/>
          </cell>
          <cell r="Y269" t="str">
            <v/>
          </cell>
          <cell r="Z269" t="str">
            <v/>
          </cell>
          <cell r="AD269" t="str">
            <v>n/a</v>
          </cell>
        </row>
        <row r="270">
          <cell r="B270" t="str">
            <v>Sedge, Crowfoot Fox</v>
          </cell>
          <cell r="C270" t="str">
            <v>Carex crus-corvi</v>
          </cell>
          <cell r="D270" t="str">
            <v>sedge/rush/grass</v>
          </cell>
          <cell r="E270" t="str">
            <v xml:space="preserve">   </v>
          </cell>
          <cell r="F270" t="str">
            <v xml:space="preserve"> - </v>
          </cell>
          <cell r="G270" t="str">
            <v xml:space="preserve">36"      </v>
          </cell>
          <cell r="H270">
            <v>13000</v>
          </cell>
          <cell r="J270" t="str">
            <v>?</v>
          </cell>
          <cell r="K270" t="str">
            <v>no</v>
          </cell>
          <cell r="L270" t="str">
            <v>X</v>
          </cell>
          <cell r="M270" t="str">
            <v>X</v>
          </cell>
          <cell r="N270" t="str">
            <v>no</v>
          </cell>
          <cell r="O270" t="str">
            <v>no</v>
          </cell>
          <cell r="P270" t="str">
            <v>?</v>
          </cell>
          <cell r="Q270" t="str">
            <v>?</v>
          </cell>
          <cell r="V270" t="str">
            <v>no</v>
          </cell>
          <cell r="W270" t="str">
            <v>no</v>
          </cell>
          <cell r="X270" t="str">
            <v/>
          </cell>
          <cell r="Y270" t="str">
            <v/>
          </cell>
          <cell r="Z270" t="str">
            <v/>
          </cell>
          <cell r="AD270" t="str">
            <v>n/a</v>
          </cell>
        </row>
        <row r="271">
          <cell r="B271" t="str">
            <v>Sedge, Curly-Styled Wood</v>
          </cell>
          <cell r="C271" t="str">
            <v>Carex rosea</v>
          </cell>
          <cell r="D271" t="str">
            <v>sedge/rush/grass</v>
          </cell>
          <cell r="E271" t="str">
            <v>Green</v>
          </cell>
          <cell r="F271" t="str">
            <v>Apr-Jun</v>
          </cell>
          <cell r="G271" t="str">
            <v>1’</v>
          </cell>
          <cell r="H271">
            <v>53125</v>
          </cell>
          <cell r="J271" t="str">
            <v>?</v>
          </cell>
          <cell r="K271" t="str">
            <v>?</v>
          </cell>
          <cell r="L271" t="str">
            <v>?</v>
          </cell>
          <cell r="M271" t="str">
            <v>?</v>
          </cell>
          <cell r="N271" t="str">
            <v>?</v>
          </cell>
          <cell r="O271" t="str">
            <v>?</v>
          </cell>
          <cell r="P271" t="str">
            <v>?</v>
          </cell>
          <cell r="Q271" t="str">
            <v>?</v>
          </cell>
          <cell r="V271" t="str">
            <v>no</v>
          </cell>
          <cell r="W271" t="str">
            <v>no</v>
          </cell>
          <cell r="X271" t="str">
            <v>Early</v>
          </cell>
          <cell r="Y271" t="str">
            <v>Mid</v>
          </cell>
          <cell r="Z271" t="str">
            <v/>
          </cell>
          <cell r="AD271" t="str">
            <v>n/a</v>
          </cell>
        </row>
        <row r="272">
          <cell r="B272" t="str">
            <v>Sedge, Fen Panicled</v>
          </cell>
          <cell r="C272" t="str">
            <v>Carex prairea</v>
          </cell>
          <cell r="D272" t="str">
            <v>sedge/rush/grass</v>
          </cell>
          <cell r="E272" t="str">
            <v xml:space="preserve">   </v>
          </cell>
          <cell r="F272" t="str">
            <v xml:space="preserve"> - </v>
          </cell>
          <cell r="G272" t="str">
            <v xml:space="preserve">36"      </v>
          </cell>
          <cell r="H272">
            <v>84000</v>
          </cell>
          <cell r="J272" t="str">
            <v>?</v>
          </cell>
          <cell r="K272" t="str">
            <v>X</v>
          </cell>
          <cell r="L272" t="str">
            <v>X</v>
          </cell>
          <cell r="M272" t="str">
            <v>no</v>
          </cell>
          <cell r="N272" t="str">
            <v>no</v>
          </cell>
          <cell r="O272" t="str">
            <v>no</v>
          </cell>
          <cell r="P272" t="str">
            <v>?</v>
          </cell>
          <cell r="Q272" t="str">
            <v>?</v>
          </cell>
          <cell r="V272" t="str">
            <v>no</v>
          </cell>
          <cell r="W272" t="str">
            <v>no</v>
          </cell>
          <cell r="X272" t="str">
            <v/>
          </cell>
          <cell r="Y272" t="str">
            <v/>
          </cell>
          <cell r="Z272" t="str">
            <v/>
          </cell>
          <cell r="AD272" t="str">
            <v>n/a</v>
          </cell>
        </row>
        <row r="273">
          <cell r="B273" t="str">
            <v>Sedge, Field Oval</v>
          </cell>
          <cell r="C273" t="str">
            <v>Carex molesta</v>
          </cell>
          <cell r="D273" t="str">
            <v>sedge/rush/grass</v>
          </cell>
          <cell r="E273" t="str">
            <v xml:space="preserve">   </v>
          </cell>
          <cell r="F273" t="str">
            <v xml:space="preserve"> - </v>
          </cell>
          <cell r="G273" t="str">
            <v xml:space="preserve">36"      </v>
          </cell>
          <cell r="H273">
            <v>25000</v>
          </cell>
          <cell r="J273" t="str">
            <v>?</v>
          </cell>
          <cell r="K273" t="str">
            <v>no</v>
          </cell>
          <cell r="L273" t="str">
            <v>X</v>
          </cell>
          <cell r="M273" t="str">
            <v>X</v>
          </cell>
          <cell r="N273" t="str">
            <v>X</v>
          </cell>
          <cell r="O273" t="str">
            <v>X</v>
          </cell>
          <cell r="P273" t="str">
            <v>?</v>
          </cell>
          <cell r="Q273" t="str">
            <v>?</v>
          </cell>
          <cell r="V273" t="str">
            <v>no</v>
          </cell>
          <cell r="W273" t="str">
            <v>no</v>
          </cell>
          <cell r="X273" t="str">
            <v/>
          </cell>
          <cell r="Y273" t="str">
            <v/>
          </cell>
          <cell r="Z273" t="str">
            <v/>
          </cell>
          <cell r="AD273" t="str">
            <v>n/a</v>
          </cell>
        </row>
        <row r="274">
          <cell r="B274" t="str">
            <v>Sedge, Fringed</v>
          </cell>
          <cell r="C274" t="str">
            <v>Carex crinita</v>
          </cell>
          <cell r="D274" t="str">
            <v>sedge/rush/grass</v>
          </cell>
          <cell r="E274" t="str">
            <v xml:space="preserve">   </v>
          </cell>
          <cell r="F274" t="str">
            <v xml:space="preserve"> - </v>
          </cell>
          <cell r="G274" t="str">
            <v xml:space="preserve">36"      </v>
          </cell>
          <cell r="H274">
            <v>23000</v>
          </cell>
          <cell r="J274" t="str">
            <v>?</v>
          </cell>
          <cell r="K274" t="str">
            <v>X</v>
          </cell>
          <cell r="L274" t="str">
            <v>X</v>
          </cell>
          <cell r="M274" t="str">
            <v>no</v>
          </cell>
          <cell r="N274" t="str">
            <v>no</v>
          </cell>
          <cell r="O274" t="str">
            <v>no</v>
          </cell>
          <cell r="P274" t="str">
            <v>?</v>
          </cell>
          <cell r="Q274" t="str">
            <v>?</v>
          </cell>
          <cell r="V274" t="str">
            <v>no</v>
          </cell>
          <cell r="W274" t="str">
            <v>no</v>
          </cell>
          <cell r="X274" t="str">
            <v/>
          </cell>
          <cell r="Y274" t="str">
            <v/>
          </cell>
          <cell r="Z274" t="str">
            <v/>
          </cell>
          <cell r="AD274" t="str">
            <v>n/a</v>
          </cell>
        </row>
        <row r="275">
          <cell r="B275" t="str">
            <v>Sedge, Graceful Wood</v>
          </cell>
          <cell r="C275" t="str">
            <v>Carex gracillima</v>
          </cell>
          <cell r="D275" t="str">
            <v>sedge/rush/grass</v>
          </cell>
          <cell r="E275" t="str">
            <v xml:space="preserve">   </v>
          </cell>
          <cell r="F275" t="str">
            <v xml:space="preserve"> - </v>
          </cell>
          <cell r="G275" t="str">
            <v xml:space="preserve">36"      </v>
          </cell>
          <cell r="H275">
            <v>102000</v>
          </cell>
          <cell r="J275" t="str">
            <v>?</v>
          </cell>
          <cell r="K275" t="str">
            <v>no</v>
          </cell>
          <cell r="L275" t="str">
            <v>X</v>
          </cell>
          <cell r="M275" t="str">
            <v>X</v>
          </cell>
          <cell r="N275" t="str">
            <v>no</v>
          </cell>
          <cell r="O275" t="str">
            <v>no</v>
          </cell>
          <cell r="P275" t="str">
            <v>?</v>
          </cell>
          <cell r="Q275" t="str">
            <v>?</v>
          </cell>
          <cell r="V275" t="str">
            <v>no</v>
          </cell>
          <cell r="W275" t="str">
            <v>no</v>
          </cell>
          <cell r="X275" t="str">
            <v/>
          </cell>
          <cell r="Y275" t="str">
            <v/>
          </cell>
          <cell r="Z275" t="str">
            <v/>
          </cell>
          <cell r="AD275" t="str">
            <v>n/a</v>
          </cell>
        </row>
        <row r="276">
          <cell r="B276" t="str">
            <v>Sedge, Grass</v>
          </cell>
          <cell r="C276" t="str">
            <v>Carex jamesii</v>
          </cell>
          <cell r="D276" t="str">
            <v>sedge/rush/grass</v>
          </cell>
          <cell r="E276" t="str">
            <v>?</v>
          </cell>
          <cell r="F276" t="str">
            <v>?</v>
          </cell>
          <cell r="G276" t="str">
            <v>?</v>
          </cell>
          <cell r="J276" t="str">
            <v>?</v>
          </cell>
          <cell r="K276" t="str">
            <v>?</v>
          </cell>
          <cell r="L276" t="str">
            <v>?</v>
          </cell>
          <cell r="M276" t="str">
            <v>?</v>
          </cell>
          <cell r="N276" t="str">
            <v>?</v>
          </cell>
          <cell r="O276" t="str">
            <v>?</v>
          </cell>
          <cell r="P276" t="str">
            <v>?</v>
          </cell>
          <cell r="Q276" t="str">
            <v>?</v>
          </cell>
          <cell r="V276" t="str">
            <v>no</v>
          </cell>
          <cell r="W276" t="str">
            <v>no</v>
          </cell>
          <cell r="X276" t="str">
            <v/>
          </cell>
          <cell r="Y276" t="str">
            <v/>
          </cell>
          <cell r="Z276" t="str">
            <v/>
          </cell>
          <cell r="AD276" t="str">
            <v>n/a</v>
          </cell>
        </row>
        <row r="277">
          <cell r="B277" t="str">
            <v>Sedge, Green Yellow</v>
          </cell>
          <cell r="C277" t="str">
            <v>Carex viridula</v>
          </cell>
          <cell r="D277" t="str">
            <v>sedge/rush/grass</v>
          </cell>
          <cell r="E277" t="str">
            <v>Green</v>
          </cell>
          <cell r="F277" t="str">
            <v>May-Sep</v>
          </cell>
          <cell r="G277" t="str">
            <v>1’-2’</v>
          </cell>
          <cell r="H277">
            <v>35000</v>
          </cell>
          <cell r="J277" t="str">
            <v>?</v>
          </cell>
          <cell r="K277" t="str">
            <v>?</v>
          </cell>
          <cell r="L277" t="str">
            <v>?</v>
          </cell>
          <cell r="M277" t="str">
            <v>?</v>
          </cell>
          <cell r="N277" t="str">
            <v>?</v>
          </cell>
          <cell r="O277" t="str">
            <v>?</v>
          </cell>
          <cell r="P277" t="str">
            <v>?</v>
          </cell>
          <cell r="Q277" t="str">
            <v>?</v>
          </cell>
          <cell r="V277" t="str">
            <v>no</v>
          </cell>
          <cell r="W277" t="str">
            <v>no</v>
          </cell>
          <cell r="X277" t="str">
            <v>Early</v>
          </cell>
          <cell r="Y277" t="str">
            <v>Mid</v>
          </cell>
          <cell r="Z277" t="str">
            <v>Late</v>
          </cell>
          <cell r="AD277" t="str">
            <v>n/a</v>
          </cell>
        </row>
        <row r="278">
          <cell r="B278" t="str">
            <v>Sedge, Hairy Wood</v>
          </cell>
          <cell r="C278" t="str">
            <v>Carex hirtifolia</v>
          </cell>
          <cell r="D278" t="str">
            <v>sedge/rush/grass</v>
          </cell>
          <cell r="E278" t="str">
            <v>?</v>
          </cell>
          <cell r="F278" t="str">
            <v>?</v>
          </cell>
          <cell r="G278" t="str">
            <v>?</v>
          </cell>
          <cell r="J278" t="str">
            <v>?</v>
          </cell>
          <cell r="K278" t="str">
            <v>?</v>
          </cell>
          <cell r="L278" t="str">
            <v>?</v>
          </cell>
          <cell r="M278" t="str">
            <v>?</v>
          </cell>
          <cell r="N278" t="str">
            <v>?</v>
          </cell>
          <cell r="O278" t="str">
            <v>?</v>
          </cell>
          <cell r="P278" t="str">
            <v>?</v>
          </cell>
          <cell r="Q278" t="str">
            <v>?</v>
          </cell>
          <cell r="V278" t="str">
            <v>no</v>
          </cell>
          <cell r="W278" t="str">
            <v>no</v>
          </cell>
          <cell r="X278" t="str">
            <v/>
          </cell>
          <cell r="Y278" t="str">
            <v/>
          </cell>
          <cell r="Z278" t="str">
            <v/>
          </cell>
          <cell r="AD278" t="str">
            <v>n/a</v>
          </cell>
        </row>
        <row r="279">
          <cell r="B279" t="str">
            <v>Sedge, Hairy-fruited Lake</v>
          </cell>
          <cell r="C279" t="str">
            <v>Carex trichocarpa</v>
          </cell>
          <cell r="D279" t="str">
            <v>sedge/rush/grass</v>
          </cell>
          <cell r="E279" t="str">
            <v xml:space="preserve">   </v>
          </cell>
          <cell r="F279" t="str">
            <v xml:space="preserve"> - </v>
          </cell>
          <cell r="G279" t="str">
            <v xml:space="preserve">48"      </v>
          </cell>
          <cell r="H279">
            <v>18000</v>
          </cell>
          <cell r="J279" t="str">
            <v>?</v>
          </cell>
          <cell r="K279" t="str">
            <v>X</v>
          </cell>
          <cell r="L279" t="str">
            <v>X</v>
          </cell>
          <cell r="M279" t="str">
            <v>no</v>
          </cell>
          <cell r="N279" t="str">
            <v>no</v>
          </cell>
          <cell r="O279" t="str">
            <v>no</v>
          </cell>
          <cell r="P279" t="str">
            <v>?</v>
          </cell>
          <cell r="Q279" t="str">
            <v>?</v>
          </cell>
          <cell r="V279" t="str">
            <v>no</v>
          </cell>
          <cell r="W279" t="str">
            <v>no</v>
          </cell>
          <cell r="X279" t="str">
            <v/>
          </cell>
          <cell r="Y279" t="str">
            <v/>
          </cell>
          <cell r="Z279" t="str">
            <v/>
          </cell>
          <cell r="AD279" t="str">
            <v>n/a</v>
          </cell>
        </row>
        <row r="280">
          <cell r="B280" t="str">
            <v>Sedge, Hairy-leaved Lake</v>
          </cell>
          <cell r="C280" t="str">
            <v>Carex atherodes</v>
          </cell>
          <cell r="D280" t="str">
            <v>sedge/rush/grass</v>
          </cell>
          <cell r="E280" t="str">
            <v xml:space="preserve">   </v>
          </cell>
          <cell r="F280" t="str">
            <v xml:space="preserve"> - </v>
          </cell>
          <cell r="G280" t="str">
            <v xml:space="preserve">36"      </v>
          </cell>
          <cell r="H280">
            <v>29000</v>
          </cell>
          <cell r="J280" t="str">
            <v>?</v>
          </cell>
          <cell r="K280" t="str">
            <v>X</v>
          </cell>
          <cell r="L280" t="str">
            <v>X</v>
          </cell>
          <cell r="M280" t="str">
            <v>no</v>
          </cell>
          <cell r="N280" t="str">
            <v>no</v>
          </cell>
          <cell r="O280" t="str">
            <v>no</v>
          </cell>
          <cell r="P280" t="str">
            <v>?</v>
          </cell>
          <cell r="Q280" t="str">
            <v>?</v>
          </cell>
          <cell r="V280" t="str">
            <v>no</v>
          </cell>
          <cell r="W280" t="str">
            <v>no</v>
          </cell>
          <cell r="X280" t="str">
            <v/>
          </cell>
          <cell r="Y280" t="str">
            <v/>
          </cell>
          <cell r="Z280" t="str">
            <v/>
          </cell>
          <cell r="AD280" t="str">
            <v>n/a</v>
          </cell>
        </row>
        <row r="281">
          <cell r="B281" t="str">
            <v>Sedge, Lance-fruited Oval</v>
          </cell>
          <cell r="C281" t="str">
            <v>Carex scoparia</v>
          </cell>
          <cell r="D281" t="str">
            <v>sedge/rush/grass</v>
          </cell>
          <cell r="E281" t="str">
            <v xml:space="preserve">   </v>
          </cell>
          <cell r="F281" t="str">
            <v xml:space="preserve"> - </v>
          </cell>
          <cell r="G281" t="str">
            <v xml:space="preserve">24"      </v>
          </cell>
          <cell r="H281">
            <v>84000</v>
          </cell>
          <cell r="J281" t="str">
            <v>?</v>
          </cell>
          <cell r="K281" t="str">
            <v>X</v>
          </cell>
          <cell r="L281" t="str">
            <v>X</v>
          </cell>
          <cell r="M281" t="str">
            <v>X</v>
          </cell>
          <cell r="N281" t="str">
            <v>no</v>
          </cell>
          <cell r="O281" t="str">
            <v>no</v>
          </cell>
          <cell r="P281" t="str">
            <v>X</v>
          </cell>
          <cell r="Q281" t="str">
            <v>X</v>
          </cell>
          <cell r="V281" t="str">
            <v>no</v>
          </cell>
          <cell r="W281" t="str">
            <v>no</v>
          </cell>
          <cell r="X281" t="str">
            <v/>
          </cell>
          <cell r="Y281" t="str">
            <v/>
          </cell>
          <cell r="Z281" t="str">
            <v/>
          </cell>
          <cell r="AD281" t="str">
            <v>n/a</v>
          </cell>
        </row>
        <row r="282">
          <cell r="B282" t="str">
            <v>Sedge, Large Yellow Fox</v>
          </cell>
          <cell r="C282" t="str">
            <v>Carex vulpinoidea v. ambigua</v>
          </cell>
          <cell r="D282" t="str">
            <v>sedge/rush/grass</v>
          </cell>
          <cell r="E282" t="str">
            <v>Brown</v>
          </cell>
          <cell r="F282" t="str">
            <v>May-Jun</v>
          </cell>
          <cell r="G282" t="str">
            <v>1’-3’</v>
          </cell>
          <cell r="H282">
            <v>90625</v>
          </cell>
          <cell r="J282" t="str">
            <v>?</v>
          </cell>
          <cell r="K282" t="str">
            <v>?</v>
          </cell>
          <cell r="L282" t="str">
            <v>?</v>
          </cell>
          <cell r="M282" t="str">
            <v>?</v>
          </cell>
          <cell r="N282" t="str">
            <v>?</v>
          </cell>
          <cell r="O282" t="str">
            <v>?</v>
          </cell>
          <cell r="P282" t="str">
            <v>?</v>
          </cell>
          <cell r="Q282" t="str">
            <v>?</v>
          </cell>
          <cell r="V282" t="str">
            <v>no</v>
          </cell>
          <cell r="W282" t="str">
            <v>no</v>
          </cell>
          <cell r="X282" t="str">
            <v>Early</v>
          </cell>
          <cell r="Y282" t="str">
            <v>Mid</v>
          </cell>
          <cell r="Z282" t="str">
            <v/>
          </cell>
          <cell r="AD282" t="str">
            <v>n/a</v>
          </cell>
        </row>
        <row r="283">
          <cell r="B283" t="str">
            <v>Sedge, Long-Bracted Tussock</v>
          </cell>
          <cell r="C283" t="str">
            <v>Carex aquatilis</v>
          </cell>
          <cell r="D283" t="str">
            <v>sedge/rush/grass</v>
          </cell>
          <cell r="E283" t="str">
            <v>Brown</v>
          </cell>
          <cell r="F283" t="str">
            <v>Apr-Jun</v>
          </cell>
          <cell r="G283" t="str">
            <v>2’-3’</v>
          </cell>
          <cell r="H283">
            <v>125000</v>
          </cell>
          <cell r="J283" t="str">
            <v>?</v>
          </cell>
          <cell r="K283" t="str">
            <v>?</v>
          </cell>
          <cell r="L283" t="str">
            <v>?</v>
          </cell>
          <cell r="M283" t="str">
            <v>?</v>
          </cell>
          <cell r="N283" t="str">
            <v>?</v>
          </cell>
          <cell r="O283" t="str">
            <v>?</v>
          </cell>
          <cell r="P283" t="str">
            <v>?</v>
          </cell>
          <cell r="Q283" t="str">
            <v>?</v>
          </cell>
          <cell r="V283" t="str">
            <v>no</v>
          </cell>
          <cell r="W283" t="str">
            <v>no</v>
          </cell>
          <cell r="X283" t="str">
            <v>Early</v>
          </cell>
          <cell r="Y283" t="str">
            <v>Mid</v>
          </cell>
          <cell r="Z283" t="str">
            <v/>
          </cell>
          <cell r="AD283" t="str">
            <v>n/a</v>
          </cell>
        </row>
        <row r="284">
          <cell r="B284" t="str">
            <v>Sedge, Long-Scaled Tussock</v>
          </cell>
          <cell r="C284" t="str">
            <v>Carex haydenii</v>
          </cell>
          <cell r="D284" t="str">
            <v>sedge/rush/grass</v>
          </cell>
          <cell r="E284" t="str">
            <v>Brown</v>
          </cell>
          <cell r="F284" t="str">
            <v>May</v>
          </cell>
          <cell r="G284" t="str">
            <v>1’-3’</v>
          </cell>
          <cell r="H284">
            <v>0</v>
          </cell>
          <cell r="J284" t="str">
            <v>?</v>
          </cell>
          <cell r="K284" t="str">
            <v>?</v>
          </cell>
          <cell r="L284" t="str">
            <v>?</v>
          </cell>
          <cell r="M284" t="str">
            <v>?</v>
          </cell>
          <cell r="N284" t="str">
            <v>?</v>
          </cell>
          <cell r="O284" t="str">
            <v>?</v>
          </cell>
          <cell r="P284" t="str">
            <v>?</v>
          </cell>
          <cell r="Q284" t="str">
            <v>?</v>
          </cell>
          <cell r="V284" t="str">
            <v>no</v>
          </cell>
          <cell r="W284" t="str">
            <v>no</v>
          </cell>
          <cell r="X284" t="str">
            <v>Early</v>
          </cell>
          <cell r="Y284" t="str">
            <v/>
          </cell>
          <cell r="Z284" t="str">
            <v/>
          </cell>
          <cell r="AD284" t="str">
            <v>n/a</v>
          </cell>
        </row>
        <row r="285">
          <cell r="B285" t="str">
            <v>Sedge, Loose-headed Oval</v>
          </cell>
          <cell r="C285" t="str">
            <v>Carex projecta</v>
          </cell>
          <cell r="D285" t="str">
            <v>sedge/rush/grass</v>
          </cell>
          <cell r="E285" t="str">
            <v xml:space="preserve">   </v>
          </cell>
          <cell r="F285" t="str">
            <v xml:space="preserve"> - </v>
          </cell>
          <cell r="G285" t="str">
            <v xml:space="preserve">24"      </v>
          </cell>
          <cell r="H285">
            <v>0</v>
          </cell>
          <cell r="J285" t="str">
            <v>?</v>
          </cell>
          <cell r="K285" t="str">
            <v>no</v>
          </cell>
          <cell r="L285" t="str">
            <v>no</v>
          </cell>
          <cell r="M285" t="str">
            <v>X</v>
          </cell>
          <cell r="N285" t="str">
            <v>X</v>
          </cell>
          <cell r="O285" t="str">
            <v>no</v>
          </cell>
          <cell r="P285" t="str">
            <v>?</v>
          </cell>
          <cell r="Q285" t="str">
            <v>?</v>
          </cell>
          <cell r="V285" t="str">
            <v>no</v>
          </cell>
          <cell r="W285" t="str">
            <v>no</v>
          </cell>
          <cell r="X285" t="str">
            <v/>
          </cell>
          <cell r="Y285" t="str">
            <v/>
          </cell>
          <cell r="Z285" t="str">
            <v/>
          </cell>
          <cell r="AD285" t="str">
            <v>n/a</v>
          </cell>
        </row>
        <row r="286">
          <cell r="B286" t="str">
            <v>Sedge, Narrow-leaved Cattail</v>
          </cell>
          <cell r="C286" t="str">
            <v>Carex squarrosa</v>
          </cell>
          <cell r="D286" t="str">
            <v>sedge/rush/grass</v>
          </cell>
          <cell r="E286" t="str">
            <v xml:space="preserve">   </v>
          </cell>
          <cell r="F286" t="str">
            <v xml:space="preserve"> - </v>
          </cell>
          <cell r="G286" t="str">
            <v xml:space="preserve">36"      </v>
          </cell>
          <cell r="H286">
            <v>20000</v>
          </cell>
          <cell r="J286" t="str">
            <v>?</v>
          </cell>
          <cell r="K286" t="str">
            <v>X</v>
          </cell>
          <cell r="L286" t="str">
            <v>X</v>
          </cell>
          <cell r="M286" t="str">
            <v>no</v>
          </cell>
          <cell r="N286" t="str">
            <v>no</v>
          </cell>
          <cell r="O286" t="str">
            <v>no</v>
          </cell>
          <cell r="P286" t="str">
            <v>?</v>
          </cell>
          <cell r="Q286" t="str">
            <v>?</v>
          </cell>
          <cell r="V286" t="str">
            <v>no</v>
          </cell>
          <cell r="W286" t="str">
            <v>no</v>
          </cell>
          <cell r="X286" t="str">
            <v/>
          </cell>
          <cell r="Y286" t="str">
            <v/>
          </cell>
          <cell r="Z286" t="str">
            <v/>
          </cell>
          <cell r="AD286" t="str">
            <v>n/a</v>
          </cell>
        </row>
        <row r="287">
          <cell r="B287" t="str">
            <v>Sedge, Pale</v>
          </cell>
          <cell r="C287" t="str">
            <v>Carex granularis</v>
          </cell>
          <cell r="D287" t="str">
            <v>sedge/rush/grass</v>
          </cell>
          <cell r="E287" t="str">
            <v xml:space="preserve">   </v>
          </cell>
          <cell r="F287" t="str">
            <v xml:space="preserve"> - </v>
          </cell>
          <cell r="G287" t="str">
            <v xml:space="preserve">24"      </v>
          </cell>
          <cell r="H287">
            <v>16000</v>
          </cell>
          <cell r="J287" t="str">
            <v>?</v>
          </cell>
          <cell r="K287" t="str">
            <v>X</v>
          </cell>
          <cell r="L287" t="str">
            <v>X</v>
          </cell>
          <cell r="M287" t="str">
            <v>X</v>
          </cell>
          <cell r="N287" t="str">
            <v>no</v>
          </cell>
          <cell r="O287" t="str">
            <v>no</v>
          </cell>
          <cell r="P287" t="str">
            <v>?</v>
          </cell>
          <cell r="Q287" t="str">
            <v>X</v>
          </cell>
          <cell r="V287" t="str">
            <v>no</v>
          </cell>
          <cell r="W287" t="str">
            <v>no</v>
          </cell>
          <cell r="X287" t="str">
            <v/>
          </cell>
          <cell r="Y287" t="str">
            <v/>
          </cell>
          <cell r="Z287" t="str">
            <v/>
          </cell>
          <cell r="AD287" t="str">
            <v>n/a</v>
          </cell>
        </row>
        <row r="288">
          <cell r="B288" t="str">
            <v>Sedge, Plains Oval</v>
          </cell>
          <cell r="C288" t="str">
            <v>Carex brevior</v>
          </cell>
          <cell r="D288" t="str">
            <v>sedge/rush/grass</v>
          </cell>
          <cell r="E288" t="str">
            <v xml:space="preserve">   </v>
          </cell>
          <cell r="F288" t="str">
            <v xml:space="preserve"> - </v>
          </cell>
          <cell r="G288" t="str">
            <v xml:space="preserve">12"      </v>
          </cell>
          <cell r="H288">
            <v>29000</v>
          </cell>
          <cell r="J288" t="str">
            <v>?</v>
          </cell>
          <cell r="K288" t="str">
            <v>no</v>
          </cell>
          <cell r="L288" t="str">
            <v>X</v>
          </cell>
          <cell r="M288" t="str">
            <v>X</v>
          </cell>
          <cell r="N288" t="str">
            <v>X</v>
          </cell>
          <cell r="O288" t="str">
            <v>X</v>
          </cell>
          <cell r="P288" t="str">
            <v>?</v>
          </cell>
          <cell r="Q288" t="str">
            <v>?</v>
          </cell>
          <cell r="V288" t="str">
            <v>no</v>
          </cell>
          <cell r="W288" t="str">
            <v>no</v>
          </cell>
          <cell r="X288" t="str">
            <v/>
          </cell>
          <cell r="Y288" t="str">
            <v/>
          </cell>
          <cell r="Z288" t="str">
            <v/>
          </cell>
          <cell r="AD288" t="str">
            <v>n/a</v>
          </cell>
        </row>
        <row r="289">
          <cell r="B289" t="str">
            <v>Sedge, Porcupine</v>
          </cell>
          <cell r="C289" t="str">
            <v>Carex hystericina</v>
          </cell>
          <cell r="D289" t="str">
            <v>sedge/rush/grass</v>
          </cell>
          <cell r="E289" t="str">
            <v xml:space="preserve">   </v>
          </cell>
          <cell r="F289" t="str">
            <v xml:space="preserve"> - </v>
          </cell>
          <cell r="G289" t="str">
            <v xml:space="preserve">36"      </v>
          </cell>
          <cell r="H289">
            <v>30000</v>
          </cell>
          <cell r="J289" t="str">
            <v>?</v>
          </cell>
          <cell r="K289" t="str">
            <v>X</v>
          </cell>
          <cell r="L289" t="str">
            <v>X</v>
          </cell>
          <cell r="M289" t="str">
            <v>no</v>
          </cell>
          <cell r="N289" t="str">
            <v>no</v>
          </cell>
          <cell r="O289" t="str">
            <v>no</v>
          </cell>
          <cell r="P289" t="str">
            <v>?</v>
          </cell>
          <cell r="Q289" t="str">
            <v>?</v>
          </cell>
          <cell r="V289" t="str">
            <v>no</v>
          </cell>
          <cell r="W289" t="str">
            <v>no</v>
          </cell>
          <cell r="X289" t="str">
            <v/>
          </cell>
          <cell r="Y289" t="str">
            <v/>
          </cell>
          <cell r="Z289" t="str">
            <v/>
          </cell>
          <cell r="AD289" t="str">
            <v>n/a</v>
          </cell>
        </row>
        <row r="290">
          <cell r="B290" t="str">
            <v>Sedge, Prairie Star</v>
          </cell>
          <cell r="C290" t="str">
            <v>Carex interior</v>
          </cell>
          <cell r="D290" t="str">
            <v>sedge/rush/grass</v>
          </cell>
          <cell r="E290" t="str">
            <v xml:space="preserve">   </v>
          </cell>
          <cell r="F290" t="str">
            <v xml:space="preserve"> - </v>
          </cell>
          <cell r="G290" t="str">
            <v xml:space="preserve">24"      </v>
          </cell>
          <cell r="H290">
            <v>39000</v>
          </cell>
          <cell r="J290" t="str">
            <v>?</v>
          </cell>
          <cell r="K290" t="str">
            <v>X</v>
          </cell>
          <cell r="L290" t="str">
            <v>X</v>
          </cell>
          <cell r="M290" t="str">
            <v>X</v>
          </cell>
          <cell r="N290" t="str">
            <v>no</v>
          </cell>
          <cell r="O290" t="str">
            <v>no</v>
          </cell>
          <cell r="P290" t="str">
            <v>?</v>
          </cell>
          <cell r="Q290" t="str">
            <v>?</v>
          </cell>
          <cell r="V290" t="str">
            <v>no</v>
          </cell>
          <cell r="W290" t="str">
            <v>no</v>
          </cell>
          <cell r="X290" t="str">
            <v/>
          </cell>
          <cell r="Y290" t="str">
            <v/>
          </cell>
          <cell r="Z290" t="str">
            <v/>
          </cell>
          <cell r="AD290" t="str">
            <v>n/a</v>
          </cell>
        </row>
        <row r="291">
          <cell r="B291" t="str">
            <v>Sedge, Riverbank Tussock</v>
          </cell>
          <cell r="C291" t="str">
            <v>Carex emoryi</v>
          </cell>
          <cell r="D291" t="str">
            <v>sedge/rush/grass</v>
          </cell>
          <cell r="E291" t="str">
            <v>Brown</v>
          </cell>
          <cell r="F291" t="str">
            <v>May</v>
          </cell>
          <cell r="G291" t="str">
            <v>2’-3</v>
          </cell>
          <cell r="H291">
            <v>140625</v>
          </cell>
          <cell r="J291" t="str">
            <v>?</v>
          </cell>
          <cell r="K291" t="str">
            <v>?</v>
          </cell>
          <cell r="L291" t="str">
            <v>?</v>
          </cell>
          <cell r="M291" t="str">
            <v>?</v>
          </cell>
          <cell r="N291" t="str">
            <v>?</v>
          </cell>
          <cell r="O291" t="str">
            <v>?</v>
          </cell>
          <cell r="P291" t="str">
            <v>X</v>
          </cell>
          <cell r="Q291" t="str">
            <v>?</v>
          </cell>
          <cell r="V291" t="str">
            <v>no</v>
          </cell>
          <cell r="W291" t="str">
            <v>no</v>
          </cell>
          <cell r="X291" t="str">
            <v>Early</v>
          </cell>
          <cell r="Y291" t="str">
            <v/>
          </cell>
          <cell r="Z291" t="str">
            <v/>
          </cell>
          <cell r="AD291" t="str">
            <v>n/a</v>
          </cell>
        </row>
        <row r="292">
          <cell r="B292" t="str">
            <v>Sedge, Rough-Clustered</v>
          </cell>
          <cell r="C292" t="str">
            <v>Carex sparganioides v. cephaloidea</v>
          </cell>
          <cell r="D292" t="str">
            <v>sedge/rush/grass</v>
          </cell>
          <cell r="E292" t="str">
            <v>Green</v>
          </cell>
          <cell r="F292" t="str">
            <v>May-Jun</v>
          </cell>
          <cell r="G292" t="str">
            <v>1’-3’</v>
          </cell>
          <cell r="H292">
            <v>15500</v>
          </cell>
          <cell r="J292" t="str">
            <v>?</v>
          </cell>
          <cell r="K292" t="str">
            <v>?</v>
          </cell>
          <cell r="L292" t="str">
            <v>?</v>
          </cell>
          <cell r="M292" t="str">
            <v>?</v>
          </cell>
          <cell r="N292" t="str">
            <v>?</v>
          </cell>
          <cell r="O292" t="str">
            <v>?</v>
          </cell>
          <cell r="P292" t="str">
            <v>?</v>
          </cell>
          <cell r="Q292" t="str">
            <v>?</v>
          </cell>
          <cell r="V292" t="str">
            <v>no</v>
          </cell>
          <cell r="W292" t="str">
            <v>no</v>
          </cell>
          <cell r="X292" t="str">
            <v>Early</v>
          </cell>
          <cell r="Y292" t="str">
            <v>Mid</v>
          </cell>
          <cell r="Z292" t="str">
            <v/>
          </cell>
          <cell r="AD292" t="str">
            <v>n/a</v>
          </cell>
        </row>
        <row r="293">
          <cell r="B293" t="str">
            <v>Sedge, Sallow</v>
          </cell>
          <cell r="C293" t="str">
            <v>Carex lurida</v>
          </cell>
          <cell r="D293" t="str">
            <v>sedge/rush/grass</v>
          </cell>
          <cell r="E293" t="str">
            <v xml:space="preserve">   </v>
          </cell>
          <cell r="F293" t="str">
            <v xml:space="preserve"> - </v>
          </cell>
          <cell r="G293" t="str">
            <v xml:space="preserve">36"      </v>
          </cell>
          <cell r="H293">
            <v>12000</v>
          </cell>
          <cell r="J293" t="str">
            <v>?</v>
          </cell>
          <cell r="K293" t="str">
            <v>X</v>
          </cell>
          <cell r="L293" t="str">
            <v>X</v>
          </cell>
          <cell r="M293" t="str">
            <v>no</v>
          </cell>
          <cell r="N293" t="str">
            <v>no</v>
          </cell>
          <cell r="O293" t="str">
            <v>no</v>
          </cell>
          <cell r="P293" t="str">
            <v>?</v>
          </cell>
          <cell r="Q293" t="str">
            <v>?</v>
          </cell>
          <cell r="V293" t="str">
            <v>no</v>
          </cell>
          <cell r="W293" t="str">
            <v>no</v>
          </cell>
          <cell r="X293" t="str">
            <v/>
          </cell>
          <cell r="Y293" t="str">
            <v/>
          </cell>
          <cell r="Z293" t="str">
            <v/>
          </cell>
          <cell r="AD293" t="str">
            <v>n/a</v>
          </cell>
        </row>
        <row r="294">
          <cell r="B294" t="str">
            <v>Sedge, Sand Bracted</v>
          </cell>
          <cell r="C294" t="str">
            <v>Carex muhlenbergii</v>
          </cell>
          <cell r="D294" t="str">
            <v>sedge/rush/grass</v>
          </cell>
          <cell r="E294" t="str">
            <v xml:space="preserve">   </v>
          </cell>
          <cell r="F294" t="str">
            <v xml:space="preserve"> - </v>
          </cell>
          <cell r="G294" t="str">
            <v xml:space="preserve">24"      </v>
          </cell>
          <cell r="H294">
            <v>12000</v>
          </cell>
          <cell r="J294" t="str">
            <v>?</v>
          </cell>
          <cell r="K294" t="str">
            <v>no</v>
          </cell>
          <cell r="L294" t="str">
            <v>no</v>
          </cell>
          <cell r="M294" t="str">
            <v>no</v>
          </cell>
          <cell r="N294" t="str">
            <v>no</v>
          </cell>
          <cell r="O294" t="str">
            <v>X</v>
          </cell>
          <cell r="P294" t="str">
            <v>?</v>
          </cell>
          <cell r="Q294" t="str">
            <v>?</v>
          </cell>
          <cell r="V294" t="str">
            <v>no</v>
          </cell>
          <cell r="W294" t="str">
            <v>no</v>
          </cell>
          <cell r="X294" t="str">
            <v/>
          </cell>
          <cell r="Y294" t="str">
            <v/>
          </cell>
          <cell r="Z294" t="str">
            <v/>
          </cell>
          <cell r="AD294" t="str">
            <v>n/a</v>
          </cell>
        </row>
        <row r="295">
          <cell r="B295" t="str">
            <v>Sedge, Short-headed Bracted</v>
          </cell>
          <cell r="C295" t="str">
            <v>Carex cephalophora</v>
          </cell>
          <cell r="D295" t="str">
            <v>sedge/rush/grass</v>
          </cell>
          <cell r="E295" t="str">
            <v xml:space="preserve">   </v>
          </cell>
          <cell r="F295" t="str">
            <v xml:space="preserve"> - </v>
          </cell>
          <cell r="G295" t="str">
            <v xml:space="preserve">18"     </v>
          </cell>
          <cell r="H295">
            <v>32000</v>
          </cell>
          <cell r="J295" t="str">
            <v>?</v>
          </cell>
          <cell r="K295" t="str">
            <v>no</v>
          </cell>
          <cell r="L295" t="str">
            <v>no</v>
          </cell>
          <cell r="M295" t="str">
            <v>X</v>
          </cell>
          <cell r="N295" t="str">
            <v>X</v>
          </cell>
          <cell r="O295" t="str">
            <v>no</v>
          </cell>
          <cell r="P295" t="str">
            <v>?</v>
          </cell>
          <cell r="Q295" t="str">
            <v>?</v>
          </cell>
          <cell r="V295" t="str">
            <v>no</v>
          </cell>
          <cell r="W295" t="str">
            <v>no</v>
          </cell>
          <cell r="X295" t="str">
            <v/>
          </cell>
          <cell r="Y295" t="str">
            <v/>
          </cell>
          <cell r="Z295" t="str">
            <v/>
          </cell>
          <cell r="AD295" t="str">
            <v>n/a</v>
          </cell>
        </row>
        <row r="296">
          <cell r="B296" t="str">
            <v>Sedge, Short's</v>
          </cell>
          <cell r="C296" t="str">
            <v>Carex shortiana</v>
          </cell>
          <cell r="D296" t="str">
            <v>sedge/rush/grass</v>
          </cell>
          <cell r="E296" t="str">
            <v xml:space="preserve">   </v>
          </cell>
          <cell r="F296" t="str">
            <v xml:space="preserve"> - </v>
          </cell>
          <cell r="G296" t="str">
            <v xml:space="preserve">24"      </v>
          </cell>
          <cell r="H296">
            <v>17000</v>
          </cell>
          <cell r="J296" t="str">
            <v>?</v>
          </cell>
          <cell r="K296" t="str">
            <v>no</v>
          </cell>
          <cell r="L296" t="str">
            <v>X</v>
          </cell>
          <cell r="M296" t="str">
            <v>X</v>
          </cell>
          <cell r="N296" t="str">
            <v>no</v>
          </cell>
          <cell r="O296" t="str">
            <v>no</v>
          </cell>
          <cell r="P296" t="str">
            <v>?</v>
          </cell>
          <cell r="Q296" t="str">
            <v>?</v>
          </cell>
          <cell r="V296" t="str">
            <v>no</v>
          </cell>
          <cell r="W296" t="str">
            <v>no</v>
          </cell>
          <cell r="X296" t="str">
            <v/>
          </cell>
          <cell r="Y296" t="str">
            <v/>
          </cell>
          <cell r="Z296" t="str">
            <v/>
          </cell>
          <cell r="AD296" t="str">
            <v>n/a</v>
          </cell>
        </row>
        <row r="297">
          <cell r="B297" t="str">
            <v>Sedge, Spreading Oval</v>
          </cell>
          <cell r="C297" t="str">
            <v>Carex normalis</v>
          </cell>
          <cell r="D297" t="str">
            <v>sedge/rush/grass</v>
          </cell>
          <cell r="E297" t="str">
            <v xml:space="preserve">   </v>
          </cell>
          <cell r="F297" t="str">
            <v xml:space="preserve"> - </v>
          </cell>
          <cell r="G297" t="str">
            <v xml:space="preserve">36"      </v>
          </cell>
          <cell r="H297">
            <v>25000</v>
          </cell>
          <cell r="J297" t="str">
            <v>?</v>
          </cell>
          <cell r="K297" t="str">
            <v>no</v>
          </cell>
          <cell r="L297" t="str">
            <v>X</v>
          </cell>
          <cell r="M297" t="str">
            <v>X</v>
          </cell>
          <cell r="N297" t="str">
            <v>no</v>
          </cell>
          <cell r="O297" t="str">
            <v>no</v>
          </cell>
          <cell r="P297" t="str">
            <v>?</v>
          </cell>
          <cell r="Q297" t="str">
            <v>?</v>
          </cell>
          <cell r="V297" t="str">
            <v>no</v>
          </cell>
          <cell r="W297" t="str">
            <v>no</v>
          </cell>
          <cell r="X297" t="str">
            <v/>
          </cell>
          <cell r="Y297" t="str">
            <v/>
          </cell>
          <cell r="Z297" t="str">
            <v/>
          </cell>
          <cell r="AD297" t="str">
            <v>n/a</v>
          </cell>
        </row>
        <row r="298">
          <cell r="B298" t="str">
            <v>Sedge, Straight-Styled Wood</v>
          </cell>
          <cell r="C298" t="str">
            <v>Carex radiata</v>
          </cell>
          <cell r="D298" t="str">
            <v>sedge/rush/grass</v>
          </cell>
          <cell r="E298" t="str">
            <v xml:space="preserve">   </v>
          </cell>
          <cell r="F298" t="str">
            <v xml:space="preserve"> - </v>
          </cell>
          <cell r="G298" t="str">
            <v xml:space="preserve">12"      </v>
          </cell>
          <cell r="H298">
            <v>41000</v>
          </cell>
          <cell r="J298" t="str">
            <v>?</v>
          </cell>
          <cell r="K298" t="str">
            <v>no</v>
          </cell>
          <cell r="L298" t="str">
            <v>X</v>
          </cell>
          <cell r="M298" t="str">
            <v>X</v>
          </cell>
          <cell r="N298" t="str">
            <v>no</v>
          </cell>
          <cell r="O298" t="str">
            <v>no</v>
          </cell>
          <cell r="P298" t="str">
            <v>?</v>
          </cell>
          <cell r="Q298" t="str">
            <v>?</v>
          </cell>
          <cell r="V298" t="str">
            <v>no</v>
          </cell>
          <cell r="W298" t="str">
            <v>no</v>
          </cell>
          <cell r="X298" t="str">
            <v/>
          </cell>
          <cell r="Y298" t="str">
            <v/>
          </cell>
          <cell r="Z298" t="str">
            <v/>
          </cell>
          <cell r="AD298" t="str">
            <v>n/a</v>
          </cell>
        </row>
        <row r="299">
          <cell r="B299" t="str">
            <v>Sedge, Three-way</v>
          </cell>
          <cell r="C299" t="str">
            <v>Dulichium arundinaceum</v>
          </cell>
          <cell r="D299" t="str">
            <v>sedge/rush/grass</v>
          </cell>
          <cell r="E299" t="str">
            <v xml:space="preserve">   </v>
          </cell>
          <cell r="F299" t="str">
            <v xml:space="preserve"> - </v>
          </cell>
          <cell r="G299" t="str">
            <v xml:space="preserve">36"      </v>
          </cell>
          <cell r="H299">
            <v>39000</v>
          </cell>
          <cell r="J299" t="str">
            <v>?</v>
          </cell>
          <cell r="K299" t="str">
            <v>X</v>
          </cell>
          <cell r="L299" t="str">
            <v>X</v>
          </cell>
          <cell r="M299" t="str">
            <v>no</v>
          </cell>
          <cell r="N299" t="str">
            <v>no</v>
          </cell>
          <cell r="O299" t="str">
            <v>no</v>
          </cell>
          <cell r="P299" t="str">
            <v>?</v>
          </cell>
          <cell r="Q299" t="str">
            <v>?</v>
          </cell>
          <cell r="V299" t="str">
            <v>no</v>
          </cell>
          <cell r="W299" t="str">
            <v>no</v>
          </cell>
          <cell r="X299" t="str">
            <v/>
          </cell>
          <cell r="Y299" t="str">
            <v/>
          </cell>
          <cell r="Z299" t="str">
            <v/>
          </cell>
          <cell r="AD299" t="str">
            <v>n/a</v>
          </cell>
        </row>
        <row r="300">
          <cell r="B300" t="str">
            <v>Sedge, Tufted Lake</v>
          </cell>
          <cell r="C300" t="str">
            <v>Carex vesicaria</v>
          </cell>
          <cell r="D300" t="str">
            <v>sedge/rush/grass</v>
          </cell>
          <cell r="E300" t="str">
            <v xml:space="preserve">   </v>
          </cell>
          <cell r="F300" t="str">
            <v xml:space="preserve"> - </v>
          </cell>
          <cell r="G300" t="str">
            <v xml:space="preserve">36"      </v>
          </cell>
          <cell r="H300">
            <v>12000</v>
          </cell>
          <cell r="J300" t="str">
            <v>?</v>
          </cell>
          <cell r="K300" t="str">
            <v>X</v>
          </cell>
          <cell r="L300" t="str">
            <v>X</v>
          </cell>
          <cell r="M300" t="str">
            <v>no</v>
          </cell>
          <cell r="N300" t="str">
            <v>no</v>
          </cell>
          <cell r="O300" t="str">
            <v>no</v>
          </cell>
          <cell r="P300" t="str">
            <v>?</v>
          </cell>
          <cell r="Q300" t="str">
            <v>?</v>
          </cell>
          <cell r="V300" t="str">
            <v>no</v>
          </cell>
          <cell r="W300" t="str">
            <v>no</v>
          </cell>
          <cell r="X300" t="str">
            <v/>
          </cell>
          <cell r="Y300" t="str">
            <v/>
          </cell>
          <cell r="Z300" t="str">
            <v/>
          </cell>
          <cell r="AD300" t="str">
            <v>n/a</v>
          </cell>
        </row>
        <row r="301">
          <cell r="B301" t="str">
            <v>Sedge, Yellow Fox</v>
          </cell>
          <cell r="C301" t="str">
            <v>Carex annectans xanthocarpa</v>
          </cell>
          <cell r="D301" t="str">
            <v>sedge/rush/grass</v>
          </cell>
          <cell r="E301" t="str">
            <v>?</v>
          </cell>
          <cell r="F301" t="str">
            <v>?</v>
          </cell>
          <cell r="G301" t="str">
            <v>?</v>
          </cell>
          <cell r="J301" t="str">
            <v>?</v>
          </cell>
          <cell r="K301" t="str">
            <v>?</v>
          </cell>
          <cell r="L301" t="str">
            <v>?</v>
          </cell>
          <cell r="M301" t="str">
            <v>?</v>
          </cell>
          <cell r="N301" t="str">
            <v>?</v>
          </cell>
          <cell r="O301" t="str">
            <v>?</v>
          </cell>
          <cell r="P301" t="str">
            <v>X</v>
          </cell>
          <cell r="Q301" t="str">
            <v>X</v>
          </cell>
          <cell r="V301" t="str">
            <v>no</v>
          </cell>
          <cell r="W301" t="str">
            <v>no</v>
          </cell>
          <cell r="X301" t="str">
            <v/>
          </cell>
          <cell r="Y301" t="str">
            <v/>
          </cell>
          <cell r="Z301" t="str">
            <v/>
          </cell>
          <cell r="AD301" t="str">
            <v>n/a</v>
          </cell>
        </row>
        <row r="302">
          <cell r="B302" t="str">
            <v>Seedbox</v>
          </cell>
          <cell r="C302" t="str">
            <v>Ludwigia alternifolia</v>
          </cell>
          <cell r="D302" t="str">
            <v>forb</v>
          </cell>
          <cell r="E302" t="str">
            <v>Yellow</v>
          </cell>
          <cell r="F302" t="str">
            <v>Jun - Sep</v>
          </cell>
          <cell r="G302" t="str">
            <v xml:space="preserve">36"      </v>
          </cell>
          <cell r="H302">
            <v>1300000</v>
          </cell>
          <cell r="J302" t="str">
            <v>X</v>
          </cell>
          <cell r="K302" t="str">
            <v>X</v>
          </cell>
          <cell r="L302" t="str">
            <v>X</v>
          </cell>
          <cell r="M302" t="str">
            <v>X</v>
          </cell>
          <cell r="N302" t="str">
            <v>no</v>
          </cell>
          <cell r="O302" t="str">
            <v>no</v>
          </cell>
          <cell r="P302" t="str">
            <v>no</v>
          </cell>
          <cell r="Q302" t="str">
            <v>no</v>
          </cell>
          <cell r="V302" t="str">
            <v>yes</v>
          </cell>
          <cell r="W302" t="str">
            <v>no</v>
          </cell>
          <cell r="X302" t="str">
            <v>Early</v>
          </cell>
          <cell r="Y302" t="str">
            <v>Mid</v>
          </cell>
          <cell r="Z302" t="str">
            <v>Late</v>
          </cell>
          <cell r="AD302" t="str">
            <v>unknown</v>
          </cell>
        </row>
        <row r="303">
          <cell r="B303" t="str">
            <v>Senna, Wild</v>
          </cell>
          <cell r="C303" t="str">
            <v>Cassia hebecarpa</v>
          </cell>
          <cell r="D303" t="str">
            <v>legume</v>
          </cell>
          <cell r="E303" t="str">
            <v>Yellow</v>
          </cell>
          <cell r="F303" t="str">
            <v>Jul - Aug</v>
          </cell>
          <cell r="G303" t="str">
            <v xml:space="preserve">60"      </v>
          </cell>
          <cell r="H303">
            <v>1400</v>
          </cell>
          <cell r="J303" t="str">
            <v>X</v>
          </cell>
          <cell r="K303" t="str">
            <v>X</v>
          </cell>
          <cell r="L303" t="str">
            <v>X</v>
          </cell>
          <cell r="M303" t="str">
            <v>X</v>
          </cell>
          <cell r="N303" t="str">
            <v>no</v>
          </cell>
          <cell r="O303" t="str">
            <v>no</v>
          </cell>
          <cell r="P303" t="str">
            <v>X</v>
          </cell>
          <cell r="Q303" t="str">
            <v>X</v>
          </cell>
          <cell r="V303" t="str">
            <v>yes</v>
          </cell>
          <cell r="W303" t="str">
            <v>yes</v>
          </cell>
          <cell r="X303" t="str">
            <v/>
          </cell>
          <cell r="Y303" t="str">
            <v>Mid</v>
          </cell>
          <cell r="Z303" t="str">
            <v>Late</v>
          </cell>
          <cell r="AC303" t="str">
            <v>X</v>
          </cell>
          <cell r="AD303" t="str">
            <v>Moderate to very attractive</v>
          </cell>
          <cell r="AE303" t="str">
            <v>Great for bumble bees</v>
          </cell>
        </row>
        <row r="304">
          <cell r="B304" t="str">
            <v>Shooting Star, Midland</v>
          </cell>
          <cell r="C304" t="str">
            <v>Dodecatheon meadia</v>
          </cell>
          <cell r="D304" t="str">
            <v>forb</v>
          </cell>
          <cell r="E304" t="str">
            <v>White/Lavender</v>
          </cell>
          <cell r="F304" t="str">
            <v>Apr - Jun</v>
          </cell>
          <cell r="G304" t="str">
            <v xml:space="preserve">12"      </v>
          </cell>
          <cell r="H304">
            <v>60000</v>
          </cell>
          <cell r="J304" t="str">
            <v>?</v>
          </cell>
          <cell r="K304" t="str">
            <v>no</v>
          </cell>
          <cell r="L304" t="str">
            <v>X</v>
          </cell>
          <cell r="M304" t="str">
            <v>X</v>
          </cell>
          <cell r="N304" t="str">
            <v>X</v>
          </cell>
          <cell r="O304" t="str">
            <v>no</v>
          </cell>
          <cell r="P304" t="str">
            <v>?</v>
          </cell>
          <cell r="Q304" t="str">
            <v>?</v>
          </cell>
          <cell r="V304" t="str">
            <v>no</v>
          </cell>
          <cell r="W304" t="str">
            <v>no</v>
          </cell>
          <cell r="X304" t="str">
            <v>Early</v>
          </cell>
          <cell r="Y304" t="str">
            <v>Mid</v>
          </cell>
          <cell r="Z304" t="str">
            <v/>
          </cell>
          <cell r="AD304" t="str">
            <v>Low attraction</v>
          </cell>
          <cell r="AE304" t="str">
            <v>Visited by bumble bees</v>
          </cell>
        </row>
        <row r="305">
          <cell r="B305" t="str">
            <v>Smartweed, Red</v>
          </cell>
          <cell r="C305" t="str">
            <v>Polygonum coccineum</v>
          </cell>
          <cell r="D305" t="str">
            <v>forb</v>
          </cell>
          <cell r="E305" t="str">
            <v>Red</v>
          </cell>
          <cell r="F305" t="str">
            <v>Jun - Oct</v>
          </cell>
          <cell r="G305" t="str">
            <v>?</v>
          </cell>
          <cell r="J305" t="str">
            <v>?</v>
          </cell>
          <cell r="K305" t="str">
            <v>?</v>
          </cell>
          <cell r="L305" t="str">
            <v>?</v>
          </cell>
          <cell r="M305" t="str">
            <v>?</v>
          </cell>
          <cell r="N305" t="str">
            <v>?</v>
          </cell>
          <cell r="O305" t="str">
            <v>?</v>
          </cell>
          <cell r="P305" t="str">
            <v>?</v>
          </cell>
          <cell r="Q305" t="str">
            <v>?</v>
          </cell>
          <cell r="V305" t="str">
            <v>no</v>
          </cell>
          <cell r="W305" t="str">
            <v>no</v>
          </cell>
          <cell r="X305" t="str">
            <v>Early</v>
          </cell>
          <cell r="Y305" t="str">
            <v>Mid</v>
          </cell>
          <cell r="Z305" t="str">
            <v>Late</v>
          </cell>
          <cell r="AD305" t="str">
            <v>unknown</v>
          </cell>
        </row>
        <row r="306">
          <cell r="B306" t="str">
            <v>Snakeroot, White</v>
          </cell>
          <cell r="C306" t="str">
            <v>Eupatorium rugosum</v>
          </cell>
          <cell r="D306" t="str">
            <v>forb</v>
          </cell>
          <cell r="E306" t="str">
            <v>White</v>
          </cell>
          <cell r="F306" t="str">
            <v>Jul - Oct</v>
          </cell>
          <cell r="G306" t="str">
            <v xml:space="preserve">24"      </v>
          </cell>
          <cell r="H306">
            <v>150000</v>
          </cell>
          <cell r="J306" t="str">
            <v>?</v>
          </cell>
          <cell r="K306" t="str">
            <v>no</v>
          </cell>
          <cell r="L306" t="str">
            <v>X</v>
          </cell>
          <cell r="M306" t="str">
            <v>X</v>
          </cell>
          <cell r="N306" t="str">
            <v>X</v>
          </cell>
          <cell r="O306" t="str">
            <v>no</v>
          </cell>
          <cell r="P306" t="str">
            <v>?</v>
          </cell>
          <cell r="Q306" t="str">
            <v>?</v>
          </cell>
          <cell r="V306" t="str">
            <v>no</v>
          </cell>
          <cell r="W306" t="str">
            <v>no</v>
          </cell>
          <cell r="X306" t="str">
            <v/>
          </cell>
          <cell r="Y306" t="str">
            <v>Mid</v>
          </cell>
          <cell r="Z306" t="str">
            <v>Late</v>
          </cell>
          <cell r="AC306" t="str">
            <v>X</v>
          </cell>
          <cell r="AD306" t="str">
            <v>unknown, likely attractive</v>
          </cell>
        </row>
        <row r="307">
          <cell r="B307" t="str">
            <v>Sneezeweed</v>
          </cell>
          <cell r="C307" t="str">
            <v>Helenium autumnale</v>
          </cell>
          <cell r="D307" t="str">
            <v>forb</v>
          </cell>
          <cell r="E307" t="str">
            <v>Yellow</v>
          </cell>
          <cell r="F307" t="str">
            <v>Aug - Oct</v>
          </cell>
          <cell r="G307" t="str">
            <v xml:space="preserve">48"      </v>
          </cell>
          <cell r="H307">
            <v>130000</v>
          </cell>
          <cell r="J307" t="str">
            <v>X</v>
          </cell>
          <cell r="K307" t="str">
            <v>X</v>
          </cell>
          <cell r="L307" t="str">
            <v>X</v>
          </cell>
          <cell r="M307" t="str">
            <v>no</v>
          </cell>
          <cell r="N307" t="str">
            <v>no</v>
          </cell>
          <cell r="O307" t="str">
            <v>no</v>
          </cell>
          <cell r="P307" t="str">
            <v>X</v>
          </cell>
          <cell r="Q307" t="str">
            <v>X</v>
          </cell>
          <cell r="V307" t="str">
            <v>yes</v>
          </cell>
          <cell r="W307" t="str">
            <v>yes</v>
          </cell>
          <cell r="X307" t="str">
            <v/>
          </cell>
          <cell r="Z307" t="str">
            <v>Late</v>
          </cell>
          <cell r="AC307" t="str">
            <v>X</v>
          </cell>
          <cell r="AD307" t="str">
            <v>Very attractive</v>
          </cell>
          <cell r="AE307" t="str">
            <v>Several specialist bees rely on these</v>
          </cell>
        </row>
        <row r="308">
          <cell r="B308" t="str">
            <v>Solomon’s Seal, Smooth</v>
          </cell>
          <cell r="C308" t="str">
            <v>Polygonatum biflorum</v>
          </cell>
          <cell r="D308" t="str">
            <v>forb</v>
          </cell>
          <cell r="E308" t="str">
            <v>Green/White</v>
          </cell>
          <cell r="F308" t="str">
            <v>Apr - Jul</v>
          </cell>
          <cell r="G308" t="str">
            <v>1’-4’</v>
          </cell>
          <cell r="H308">
            <v>1200</v>
          </cell>
          <cell r="J308" t="str">
            <v>?</v>
          </cell>
          <cell r="K308" t="str">
            <v>?</v>
          </cell>
          <cell r="L308" t="str">
            <v>?</v>
          </cell>
          <cell r="M308" t="str">
            <v>?</v>
          </cell>
          <cell r="N308" t="str">
            <v>?</v>
          </cell>
          <cell r="O308" t="str">
            <v>?</v>
          </cell>
          <cell r="P308" t="str">
            <v>?</v>
          </cell>
          <cell r="Q308" t="str">
            <v>?</v>
          </cell>
          <cell r="V308" t="str">
            <v>no</v>
          </cell>
          <cell r="W308" t="str">
            <v>no</v>
          </cell>
          <cell r="X308" t="str">
            <v>Early</v>
          </cell>
          <cell r="Y308" t="str">
            <v>Mid</v>
          </cell>
          <cell r="Z308" t="str">
            <v/>
          </cell>
          <cell r="AD308" t="str">
            <v>Low attraction</v>
          </cell>
        </row>
        <row r="309">
          <cell r="B309" t="str">
            <v>Solomon's Plume</v>
          </cell>
          <cell r="C309" t="str">
            <v>Smilacina racemosa</v>
          </cell>
          <cell r="D309" t="str">
            <v>forb</v>
          </cell>
          <cell r="E309" t="str">
            <v>White</v>
          </cell>
          <cell r="F309" t="str">
            <v>Apr - Jun</v>
          </cell>
          <cell r="G309" t="str">
            <v xml:space="preserve">24"      </v>
          </cell>
          <cell r="H309">
            <v>400</v>
          </cell>
          <cell r="J309" t="str">
            <v>?</v>
          </cell>
          <cell r="K309" t="str">
            <v>no</v>
          </cell>
          <cell r="L309" t="str">
            <v>X</v>
          </cell>
          <cell r="M309" t="str">
            <v>X</v>
          </cell>
          <cell r="N309" t="str">
            <v>X</v>
          </cell>
          <cell r="O309" t="str">
            <v>X</v>
          </cell>
          <cell r="P309" t="str">
            <v>?</v>
          </cell>
          <cell r="Q309" t="str">
            <v>?</v>
          </cell>
          <cell r="V309" t="str">
            <v>no</v>
          </cell>
          <cell r="W309" t="str">
            <v>no</v>
          </cell>
          <cell r="X309" t="str">
            <v>Early</v>
          </cell>
          <cell r="Y309" t="str">
            <v>Mid</v>
          </cell>
          <cell r="Z309" t="str">
            <v/>
          </cell>
          <cell r="AD309" t="str">
            <v>Low attraction</v>
          </cell>
        </row>
        <row r="310">
          <cell r="B310" t="str">
            <v>Spiderwort, Ohio</v>
          </cell>
          <cell r="C310" t="str">
            <v>Tradescantia ohiensis</v>
          </cell>
          <cell r="D310" t="str">
            <v>forb</v>
          </cell>
          <cell r="E310" t="str">
            <v>Blue</v>
          </cell>
          <cell r="F310" t="str">
            <v>May - Jul</v>
          </cell>
          <cell r="G310" t="str">
            <v xml:space="preserve">36"      </v>
          </cell>
          <cell r="H310">
            <v>8000</v>
          </cell>
          <cell r="J310" t="str">
            <v>no</v>
          </cell>
          <cell r="K310" t="str">
            <v>no</v>
          </cell>
          <cell r="L310" t="str">
            <v>X</v>
          </cell>
          <cell r="M310" t="str">
            <v>X</v>
          </cell>
          <cell r="N310" t="str">
            <v>X</v>
          </cell>
          <cell r="O310" t="str">
            <v>X</v>
          </cell>
          <cell r="P310" t="str">
            <v>no</v>
          </cell>
          <cell r="Q310" t="str">
            <v>no</v>
          </cell>
          <cell r="V310" t="str">
            <v>yes</v>
          </cell>
          <cell r="W310" t="str">
            <v>yes</v>
          </cell>
          <cell r="X310" t="str">
            <v>Early</v>
          </cell>
          <cell r="Y310" t="str">
            <v>Mid</v>
          </cell>
          <cell r="Z310" t="str">
            <v/>
          </cell>
          <cell r="AC310" t="str">
            <v>X</v>
          </cell>
          <cell r="AD310" t="str">
            <v>Very attractive</v>
          </cell>
        </row>
        <row r="311">
          <cell r="B311" t="str">
            <v>Spike Rush, Bluent</v>
          </cell>
          <cell r="C311" t="str">
            <v>Eleocharis obtusa</v>
          </cell>
          <cell r="D311" t="str">
            <v>sedge/rush/grass</v>
          </cell>
          <cell r="E311" t="str">
            <v xml:space="preserve">   </v>
          </cell>
          <cell r="F311" t="str">
            <v xml:space="preserve"> - </v>
          </cell>
          <cell r="G311" t="str">
            <v xml:space="preserve">12"      </v>
          </cell>
          <cell r="H311">
            <v>100000</v>
          </cell>
          <cell r="J311" t="str">
            <v>?</v>
          </cell>
          <cell r="K311" t="str">
            <v>X</v>
          </cell>
          <cell r="L311" t="str">
            <v>X</v>
          </cell>
          <cell r="M311" t="str">
            <v>no</v>
          </cell>
          <cell r="N311" t="str">
            <v>no</v>
          </cell>
          <cell r="O311" t="str">
            <v>no</v>
          </cell>
          <cell r="P311" t="str">
            <v>?</v>
          </cell>
          <cell r="Q311" t="str">
            <v>?</v>
          </cell>
          <cell r="V311" t="str">
            <v>no</v>
          </cell>
          <cell r="W311" t="str">
            <v>no</v>
          </cell>
          <cell r="X311" t="str">
            <v/>
          </cell>
          <cell r="Y311" t="str">
            <v/>
          </cell>
          <cell r="Z311" t="str">
            <v/>
          </cell>
          <cell r="AD311" t="str">
            <v>n/a</v>
          </cell>
        </row>
        <row r="312">
          <cell r="B312" t="str">
            <v>Spike Rush, Blunt</v>
          </cell>
          <cell r="C312" t="str">
            <v>Eleocharis ovata</v>
          </cell>
          <cell r="D312" t="str">
            <v>sedge/rush/grass</v>
          </cell>
          <cell r="E312" t="str">
            <v>Green</v>
          </cell>
          <cell r="F312" t="str">
            <v>May-Sep</v>
          </cell>
          <cell r="G312" t="str">
            <v>1’-2’</v>
          </cell>
          <cell r="H312">
            <v>95000</v>
          </cell>
          <cell r="J312" t="str">
            <v>?</v>
          </cell>
          <cell r="K312" t="str">
            <v>?</v>
          </cell>
          <cell r="L312" t="str">
            <v>?</v>
          </cell>
          <cell r="M312" t="str">
            <v>?</v>
          </cell>
          <cell r="N312" t="str">
            <v>?</v>
          </cell>
          <cell r="O312" t="str">
            <v>?</v>
          </cell>
          <cell r="P312" t="str">
            <v>?</v>
          </cell>
          <cell r="Q312" t="str">
            <v>?</v>
          </cell>
          <cell r="V312" t="str">
            <v>no</v>
          </cell>
          <cell r="W312" t="str">
            <v>no</v>
          </cell>
          <cell r="X312" t="str">
            <v>Early</v>
          </cell>
          <cell r="Y312" t="str">
            <v>Mid</v>
          </cell>
          <cell r="Z312" t="str">
            <v>Late</v>
          </cell>
          <cell r="AD312" t="str">
            <v>n/a</v>
          </cell>
        </row>
        <row r="313">
          <cell r="B313" t="str">
            <v>Spike Rush, Creeping</v>
          </cell>
          <cell r="C313" t="str">
            <v>Eleocharis erythropoda</v>
          </cell>
          <cell r="D313" t="str">
            <v>sedge/rush/grass</v>
          </cell>
          <cell r="F313" t="str">
            <v>?</v>
          </cell>
          <cell r="G313" t="str">
            <v>?</v>
          </cell>
          <cell r="J313" t="str">
            <v>?</v>
          </cell>
          <cell r="K313" t="str">
            <v>?</v>
          </cell>
          <cell r="L313" t="str">
            <v>?</v>
          </cell>
          <cell r="M313" t="str">
            <v>?</v>
          </cell>
          <cell r="N313" t="str">
            <v>?</v>
          </cell>
          <cell r="O313" t="str">
            <v>?</v>
          </cell>
          <cell r="P313" t="str">
            <v>?</v>
          </cell>
          <cell r="Q313" t="str">
            <v>?</v>
          </cell>
          <cell r="V313" t="str">
            <v>no</v>
          </cell>
          <cell r="W313" t="str">
            <v>no</v>
          </cell>
          <cell r="X313" t="str">
            <v/>
          </cell>
          <cell r="Y313" t="str">
            <v/>
          </cell>
          <cell r="Z313" t="str">
            <v/>
          </cell>
          <cell r="AD313" t="str">
            <v>n/a</v>
          </cell>
        </row>
        <row r="314">
          <cell r="B314" t="str">
            <v>Spike Rush, Great</v>
          </cell>
          <cell r="C314" t="str">
            <v>Eleocharis palustris</v>
          </cell>
          <cell r="D314" t="str">
            <v>sedge/rush/grass</v>
          </cell>
          <cell r="E314" t="str">
            <v xml:space="preserve">   </v>
          </cell>
          <cell r="F314" t="str">
            <v xml:space="preserve"> - </v>
          </cell>
          <cell r="G314" t="str">
            <v xml:space="preserve">12"      </v>
          </cell>
          <cell r="H314">
            <v>51000</v>
          </cell>
          <cell r="J314" t="str">
            <v>?</v>
          </cell>
          <cell r="K314" t="str">
            <v>X</v>
          </cell>
          <cell r="L314" t="str">
            <v>X</v>
          </cell>
          <cell r="M314" t="str">
            <v>no</v>
          </cell>
          <cell r="N314" t="str">
            <v>no</v>
          </cell>
          <cell r="O314" t="str">
            <v>no</v>
          </cell>
          <cell r="P314" t="str">
            <v>?</v>
          </cell>
          <cell r="Q314" t="str">
            <v>?</v>
          </cell>
          <cell r="V314" t="str">
            <v>no</v>
          </cell>
          <cell r="W314" t="str">
            <v>no</v>
          </cell>
          <cell r="X314" t="str">
            <v/>
          </cell>
          <cell r="Y314" t="str">
            <v/>
          </cell>
          <cell r="Z314" t="str">
            <v/>
          </cell>
          <cell r="AD314" t="str">
            <v>n/a</v>
          </cell>
        </row>
        <row r="315">
          <cell r="B315" t="str">
            <v>Spurge, Flowering</v>
          </cell>
          <cell r="C315" t="str">
            <v>Euphorbia corollata</v>
          </cell>
          <cell r="D315" t="str">
            <v>forb</v>
          </cell>
          <cell r="E315" t="str">
            <v>White</v>
          </cell>
          <cell r="F315" t="str">
            <v>May - Oct</v>
          </cell>
          <cell r="G315" t="str">
            <v xml:space="preserve">36"      </v>
          </cell>
          <cell r="H315">
            <v>8000</v>
          </cell>
          <cell r="J315" t="str">
            <v>no</v>
          </cell>
          <cell r="K315" t="str">
            <v>no</v>
          </cell>
          <cell r="L315" t="str">
            <v>no</v>
          </cell>
          <cell r="M315" t="str">
            <v>X</v>
          </cell>
          <cell r="N315" t="str">
            <v>X</v>
          </cell>
          <cell r="O315" t="str">
            <v>X</v>
          </cell>
          <cell r="P315" t="str">
            <v>no</v>
          </cell>
          <cell r="Q315" t="str">
            <v>no</v>
          </cell>
          <cell r="V315" t="str">
            <v>yes</v>
          </cell>
          <cell r="W315" t="str">
            <v>no</v>
          </cell>
          <cell r="X315" t="str">
            <v>Early</v>
          </cell>
          <cell r="Y315" t="str">
            <v>Mid</v>
          </cell>
          <cell r="Z315" t="str">
            <v>Late</v>
          </cell>
          <cell r="AD315" t="str">
            <v>Low attraction</v>
          </cell>
          <cell r="AE315" t="str">
            <v>Attractive to flies and to bees</v>
          </cell>
        </row>
        <row r="316">
          <cell r="B316" t="str">
            <v>St. John’s Wort, Marsh</v>
          </cell>
          <cell r="C316" t="str">
            <v>Triadenum virginicum</v>
          </cell>
          <cell r="D316" t="str">
            <v>forb</v>
          </cell>
          <cell r="E316" t="str">
            <v>Pink</v>
          </cell>
          <cell r="F316" t="str">
            <v>Jul-Sep</v>
          </cell>
          <cell r="G316" t="str">
            <v>1’-2’</v>
          </cell>
          <cell r="H316">
            <v>230000</v>
          </cell>
          <cell r="J316" t="str">
            <v>?</v>
          </cell>
          <cell r="K316" t="str">
            <v>?</v>
          </cell>
          <cell r="L316" t="str">
            <v>?</v>
          </cell>
          <cell r="M316" t="str">
            <v>?</v>
          </cell>
          <cell r="N316" t="str">
            <v>?</v>
          </cell>
          <cell r="O316" t="str">
            <v>?</v>
          </cell>
          <cell r="P316" t="str">
            <v>?</v>
          </cell>
          <cell r="Q316" t="str">
            <v>?</v>
          </cell>
          <cell r="V316" t="str">
            <v>no</v>
          </cell>
          <cell r="W316" t="str">
            <v>no</v>
          </cell>
          <cell r="X316" t="str">
            <v/>
          </cell>
          <cell r="Y316" t="str">
            <v>Mid</v>
          </cell>
          <cell r="Z316" t="str">
            <v>Late</v>
          </cell>
          <cell r="AD316" t="str">
            <v>unknown</v>
          </cell>
        </row>
        <row r="317">
          <cell r="B317" t="str">
            <v>St. John's Wort, Great</v>
          </cell>
          <cell r="C317" t="str">
            <v>Hypericum pyramidatum</v>
          </cell>
          <cell r="D317" t="str">
            <v>forb</v>
          </cell>
          <cell r="E317" t="str">
            <v>Yellow</v>
          </cell>
          <cell r="F317" t="str">
            <v>Jul - Aug</v>
          </cell>
          <cell r="G317" t="str">
            <v xml:space="preserve">72"      </v>
          </cell>
          <cell r="H317">
            <v>190000</v>
          </cell>
          <cell r="J317" t="str">
            <v>no</v>
          </cell>
          <cell r="K317" t="str">
            <v>no</v>
          </cell>
          <cell r="L317" t="str">
            <v>X</v>
          </cell>
          <cell r="M317" t="str">
            <v>X</v>
          </cell>
          <cell r="N317" t="str">
            <v>no</v>
          </cell>
          <cell r="O317" t="str">
            <v>no</v>
          </cell>
          <cell r="P317" t="str">
            <v>no</v>
          </cell>
          <cell r="Q317" t="str">
            <v>no</v>
          </cell>
          <cell r="V317" t="str">
            <v>yes</v>
          </cell>
          <cell r="W317" t="str">
            <v>yes</v>
          </cell>
          <cell r="X317" t="str">
            <v/>
          </cell>
          <cell r="Y317" t="str">
            <v>Mid</v>
          </cell>
          <cell r="Z317" t="str">
            <v>Late</v>
          </cell>
          <cell r="AD317" t="str">
            <v>Low attraction</v>
          </cell>
        </row>
        <row r="318">
          <cell r="B318" t="str">
            <v>St. John's Wort, Kalm</v>
          </cell>
          <cell r="C318" t="str">
            <v>Hypericum kalmianum</v>
          </cell>
          <cell r="D318" t="str">
            <v>forb</v>
          </cell>
          <cell r="E318" t="str">
            <v>Yellow</v>
          </cell>
          <cell r="F318" t="str">
            <v>Jun - Aug</v>
          </cell>
          <cell r="G318" t="str">
            <v xml:space="preserve">36"      </v>
          </cell>
          <cell r="H318">
            <v>120000</v>
          </cell>
          <cell r="J318" t="str">
            <v>no</v>
          </cell>
          <cell r="K318" t="str">
            <v>X</v>
          </cell>
          <cell r="L318" t="str">
            <v>X</v>
          </cell>
          <cell r="M318" t="str">
            <v>X</v>
          </cell>
          <cell r="N318" t="str">
            <v>no</v>
          </cell>
          <cell r="O318" t="str">
            <v>no</v>
          </cell>
          <cell r="P318" t="str">
            <v>no</v>
          </cell>
          <cell r="Q318" t="str">
            <v>no</v>
          </cell>
          <cell r="V318" t="str">
            <v>yes</v>
          </cell>
          <cell r="W318" t="str">
            <v>no</v>
          </cell>
          <cell r="X318" t="str">
            <v/>
          </cell>
          <cell r="Y318" t="str">
            <v>Mid</v>
          </cell>
          <cell r="Z318" t="str">
            <v>Late</v>
          </cell>
          <cell r="AD318" t="str">
            <v>unknown</v>
          </cell>
        </row>
        <row r="319">
          <cell r="B319" t="str">
            <v>Stonecrop, Ditch</v>
          </cell>
          <cell r="C319" t="str">
            <v>Penthorum sedoides</v>
          </cell>
          <cell r="D319" t="str">
            <v>forb</v>
          </cell>
          <cell r="E319" t="str">
            <v>Green</v>
          </cell>
          <cell r="F319" t="str">
            <v>Jun - Oct</v>
          </cell>
          <cell r="G319" t="str">
            <v xml:space="preserve">24"      </v>
          </cell>
          <cell r="H319">
            <v>1300000</v>
          </cell>
          <cell r="J319" t="str">
            <v>X</v>
          </cell>
          <cell r="K319" t="str">
            <v>X</v>
          </cell>
          <cell r="L319" t="str">
            <v>X</v>
          </cell>
          <cell r="M319" t="str">
            <v>no</v>
          </cell>
          <cell r="N319" t="str">
            <v>no</v>
          </cell>
          <cell r="O319" t="str">
            <v>no</v>
          </cell>
          <cell r="P319" t="str">
            <v>no</v>
          </cell>
          <cell r="Q319" t="str">
            <v>no</v>
          </cell>
          <cell r="V319" t="str">
            <v>yes</v>
          </cell>
          <cell r="W319" t="str">
            <v>no</v>
          </cell>
          <cell r="X319" t="str">
            <v/>
          </cell>
          <cell r="Y319" t="str">
            <v>Mid</v>
          </cell>
          <cell r="Z319" t="str">
            <v>Late</v>
          </cell>
          <cell r="AC319" t="str">
            <v>X</v>
          </cell>
          <cell r="AD319" t="str">
            <v>unknown, likely attractive</v>
          </cell>
        </row>
        <row r="320">
          <cell r="B320" t="str">
            <v>Stonecrop, Wild</v>
          </cell>
          <cell r="C320" t="str">
            <v>Sedum ternatum</v>
          </cell>
          <cell r="D320" t="str">
            <v>forb</v>
          </cell>
          <cell r="E320" t="str">
            <v>White</v>
          </cell>
          <cell r="F320" t="str">
            <v>Apr - Jun</v>
          </cell>
          <cell r="G320" t="str">
            <v xml:space="preserve">4"      </v>
          </cell>
          <cell r="H320">
            <v>0</v>
          </cell>
          <cell r="J320" t="str">
            <v>?</v>
          </cell>
          <cell r="K320" t="str">
            <v>no</v>
          </cell>
          <cell r="L320" t="str">
            <v>no</v>
          </cell>
          <cell r="M320" t="str">
            <v>X</v>
          </cell>
          <cell r="N320" t="str">
            <v>X</v>
          </cell>
          <cell r="O320" t="str">
            <v>no</v>
          </cell>
          <cell r="P320" t="str">
            <v>?</v>
          </cell>
          <cell r="Q320" t="str">
            <v>?</v>
          </cell>
          <cell r="V320" t="str">
            <v>no</v>
          </cell>
          <cell r="W320" t="str">
            <v>no</v>
          </cell>
          <cell r="X320" t="str">
            <v>Early</v>
          </cell>
          <cell r="Y320" t="str">
            <v>Mid</v>
          </cell>
          <cell r="Z320" t="str">
            <v/>
          </cell>
          <cell r="AC320" t="str">
            <v>X</v>
          </cell>
          <cell r="AD320" t="str">
            <v>Moderately attractive</v>
          </cell>
        </row>
        <row r="321">
          <cell r="B321" t="str">
            <v>Sunflower, Downy</v>
          </cell>
          <cell r="C321" t="str">
            <v>Helianthus mollis</v>
          </cell>
          <cell r="D321" t="str">
            <v>forb</v>
          </cell>
          <cell r="E321" t="str">
            <v>Yellow</v>
          </cell>
          <cell r="F321" t="str">
            <v>Aug - Sep</v>
          </cell>
          <cell r="G321" t="str">
            <v xml:space="preserve">60"      </v>
          </cell>
          <cell r="H321">
            <v>7000</v>
          </cell>
          <cell r="J321" t="str">
            <v>no</v>
          </cell>
          <cell r="K321" t="str">
            <v>no</v>
          </cell>
          <cell r="L321" t="str">
            <v>X</v>
          </cell>
          <cell r="M321" t="str">
            <v>X</v>
          </cell>
          <cell r="N321" t="str">
            <v>X</v>
          </cell>
          <cell r="O321" t="str">
            <v>no</v>
          </cell>
          <cell r="P321" t="str">
            <v>no</v>
          </cell>
          <cell r="Q321" t="str">
            <v>no</v>
          </cell>
          <cell r="V321" t="str">
            <v>yes</v>
          </cell>
          <cell r="W321" t="str">
            <v>yes</v>
          </cell>
          <cell r="X321" t="str">
            <v/>
          </cell>
          <cell r="Z321" t="str">
            <v>Late</v>
          </cell>
          <cell r="AC321" t="str">
            <v>X</v>
          </cell>
          <cell r="AD321" t="str">
            <v>Very attractive</v>
          </cell>
          <cell r="AE321" t="str">
            <v>Several specialist bees rely on these</v>
          </cell>
        </row>
        <row r="322">
          <cell r="B322" t="str">
            <v>Sunflower, Early</v>
          </cell>
          <cell r="C322" t="str">
            <v>Heliopsis helianthoides</v>
          </cell>
          <cell r="D322" t="str">
            <v>forb</v>
          </cell>
          <cell r="E322" t="str">
            <v>Yellow</v>
          </cell>
          <cell r="F322" t="str">
            <v>Jun - Sep</v>
          </cell>
          <cell r="G322" t="str">
            <v xml:space="preserve">60"      </v>
          </cell>
          <cell r="H322">
            <v>6300</v>
          </cell>
          <cell r="J322" t="str">
            <v>no</v>
          </cell>
          <cell r="K322" t="str">
            <v>no</v>
          </cell>
          <cell r="L322" t="str">
            <v>X</v>
          </cell>
          <cell r="M322" t="str">
            <v>X</v>
          </cell>
          <cell r="N322" t="str">
            <v>X</v>
          </cell>
          <cell r="O322" t="str">
            <v>no</v>
          </cell>
          <cell r="P322" t="str">
            <v>no</v>
          </cell>
          <cell r="Q322" t="str">
            <v>no</v>
          </cell>
          <cell r="V322" t="str">
            <v>no</v>
          </cell>
          <cell r="W322" t="str">
            <v>no</v>
          </cell>
          <cell r="X322" t="str">
            <v>Early</v>
          </cell>
          <cell r="Y322" t="str">
            <v>Mid</v>
          </cell>
          <cell r="Z322" t="str">
            <v>Late</v>
          </cell>
          <cell r="AC322" t="str">
            <v>X</v>
          </cell>
          <cell r="AD322" t="str">
            <v>Moderately attractive</v>
          </cell>
        </row>
        <row r="323">
          <cell r="B323" t="str">
            <v>Sunflower, Pale-leaved</v>
          </cell>
          <cell r="C323" t="str">
            <v>Helianthus strumosus</v>
          </cell>
          <cell r="D323" t="str">
            <v>forb</v>
          </cell>
          <cell r="E323" t="str">
            <v>Yellow</v>
          </cell>
          <cell r="F323" t="str">
            <v>Jul - Oct</v>
          </cell>
          <cell r="G323" t="str">
            <v xml:space="preserve">36"      </v>
          </cell>
          <cell r="H323">
            <v>4200</v>
          </cell>
          <cell r="J323" t="str">
            <v>?</v>
          </cell>
          <cell r="K323" t="str">
            <v>no</v>
          </cell>
          <cell r="L323" t="str">
            <v>X</v>
          </cell>
          <cell r="M323" t="str">
            <v>X</v>
          </cell>
          <cell r="N323" t="str">
            <v>X</v>
          </cell>
          <cell r="O323" t="str">
            <v>no</v>
          </cell>
          <cell r="P323" t="str">
            <v>?</v>
          </cell>
          <cell r="Q323" t="str">
            <v>?</v>
          </cell>
          <cell r="V323" t="str">
            <v>no</v>
          </cell>
          <cell r="W323" t="str">
            <v>no</v>
          </cell>
          <cell r="X323" t="str">
            <v/>
          </cell>
          <cell r="Y323" t="str">
            <v>Mid</v>
          </cell>
          <cell r="Z323" t="str">
            <v>Late</v>
          </cell>
          <cell r="AC323" t="str">
            <v>X</v>
          </cell>
          <cell r="AD323" t="str">
            <v>Very attractive</v>
          </cell>
          <cell r="AE323" t="str">
            <v>Several specialist bees rely on these</v>
          </cell>
        </row>
        <row r="324">
          <cell r="B324" t="str">
            <v>Sunflower, Prairie</v>
          </cell>
          <cell r="C324" t="str">
            <v>Helianthus pauciflorus</v>
          </cell>
          <cell r="D324" t="str">
            <v>forb</v>
          </cell>
          <cell r="E324" t="str">
            <v>Yellow</v>
          </cell>
          <cell r="F324" t="str">
            <v>Jul - Oct</v>
          </cell>
          <cell r="G324" t="str">
            <v>3’-5’</v>
          </cell>
          <cell r="H324">
            <v>15625</v>
          </cell>
          <cell r="J324" t="str">
            <v>?</v>
          </cell>
          <cell r="K324" t="str">
            <v>?</v>
          </cell>
          <cell r="L324" t="str">
            <v>?</v>
          </cell>
          <cell r="M324" t="str">
            <v>?</v>
          </cell>
          <cell r="N324" t="str">
            <v>?</v>
          </cell>
          <cell r="O324" t="str">
            <v>?</v>
          </cell>
          <cell r="P324" t="str">
            <v>?</v>
          </cell>
          <cell r="Q324" t="str">
            <v>?</v>
          </cell>
          <cell r="V324" t="str">
            <v>no</v>
          </cell>
          <cell r="W324" t="str">
            <v>no</v>
          </cell>
          <cell r="X324" t="str">
            <v/>
          </cell>
          <cell r="Y324" t="str">
            <v>Mid</v>
          </cell>
          <cell r="Z324" t="str">
            <v>Late</v>
          </cell>
          <cell r="AC324" t="str">
            <v>X</v>
          </cell>
          <cell r="AD324" t="str">
            <v>Very attractive</v>
          </cell>
          <cell r="AE324" t="str">
            <v>Several specialist bees rely on these</v>
          </cell>
        </row>
        <row r="325">
          <cell r="B325" t="str">
            <v>Sunflower, Saw-tooth</v>
          </cell>
          <cell r="C325" t="str">
            <v>Helianthus grosseserratus</v>
          </cell>
          <cell r="D325" t="str">
            <v>forb</v>
          </cell>
          <cell r="E325" t="str">
            <v>Yellow</v>
          </cell>
          <cell r="F325" t="str">
            <v>Aug - Oct</v>
          </cell>
          <cell r="G325" t="str">
            <v xml:space="preserve">96"      </v>
          </cell>
          <cell r="H325">
            <v>15000</v>
          </cell>
          <cell r="J325" t="str">
            <v>X</v>
          </cell>
          <cell r="K325" t="str">
            <v>X</v>
          </cell>
          <cell r="L325" t="str">
            <v>X</v>
          </cell>
          <cell r="M325" t="str">
            <v>X</v>
          </cell>
          <cell r="N325" t="str">
            <v>X</v>
          </cell>
          <cell r="O325" t="str">
            <v>no</v>
          </cell>
          <cell r="P325" t="str">
            <v>X</v>
          </cell>
          <cell r="Q325" t="str">
            <v>X</v>
          </cell>
          <cell r="V325" t="str">
            <v>yes</v>
          </cell>
          <cell r="W325" t="str">
            <v>yes</v>
          </cell>
          <cell r="X325" t="str">
            <v/>
          </cell>
          <cell r="Z325" t="str">
            <v>Late</v>
          </cell>
          <cell r="AC325" t="str">
            <v>X</v>
          </cell>
          <cell r="AD325" t="str">
            <v>Very attractive</v>
          </cell>
          <cell r="AE325" t="str">
            <v>Several specialist bees rely on these</v>
          </cell>
        </row>
        <row r="326">
          <cell r="B326" t="str">
            <v>Sunflower, Showy</v>
          </cell>
          <cell r="C326" t="str">
            <v>Helianthus rigidus</v>
          </cell>
          <cell r="D326" t="str">
            <v>forb</v>
          </cell>
          <cell r="E326" t="str">
            <v>Yellow</v>
          </cell>
          <cell r="F326" t="str">
            <v>Aug - Sep</v>
          </cell>
          <cell r="G326" t="str">
            <v>48"</v>
          </cell>
          <cell r="J326" t="str">
            <v>no</v>
          </cell>
          <cell r="K326" t="str">
            <v>no</v>
          </cell>
          <cell r="L326" t="str">
            <v>no</v>
          </cell>
          <cell r="M326" t="str">
            <v>X</v>
          </cell>
          <cell r="N326" t="str">
            <v>X</v>
          </cell>
          <cell r="O326" t="str">
            <v>X</v>
          </cell>
          <cell r="P326" t="str">
            <v>no</v>
          </cell>
          <cell r="Q326" t="str">
            <v>no</v>
          </cell>
          <cell r="V326" t="str">
            <v>yes</v>
          </cell>
          <cell r="W326" t="str">
            <v>no</v>
          </cell>
          <cell r="X326" t="str">
            <v/>
          </cell>
          <cell r="Z326" t="str">
            <v>Late</v>
          </cell>
          <cell r="AC326" t="str">
            <v>X</v>
          </cell>
          <cell r="AD326" t="str">
            <v>Very attractive</v>
          </cell>
          <cell r="AE326" t="str">
            <v>Several specialist bees rely on these</v>
          </cell>
        </row>
        <row r="327">
          <cell r="B327" t="str">
            <v>Sunflower, Tall</v>
          </cell>
          <cell r="C327" t="str">
            <v>Helianthus giganteus</v>
          </cell>
          <cell r="D327" t="str">
            <v>forb</v>
          </cell>
          <cell r="E327" t="str">
            <v>Yellow</v>
          </cell>
          <cell r="F327" t="str">
            <v>Jul - Sep</v>
          </cell>
          <cell r="G327" t="str">
            <v xml:space="preserve">96"      </v>
          </cell>
          <cell r="H327">
            <v>10000</v>
          </cell>
          <cell r="J327" t="str">
            <v>no</v>
          </cell>
          <cell r="K327" t="str">
            <v>X</v>
          </cell>
          <cell r="L327" t="str">
            <v>X</v>
          </cell>
          <cell r="M327" t="str">
            <v>no</v>
          </cell>
          <cell r="N327" t="str">
            <v>no</v>
          </cell>
          <cell r="O327" t="str">
            <v>no</v>
          </cell>
          <cell r="P327" t="str">
            <v>no</v>
          </cell>
          <cell r="Q327" t="str">
            <v>no</v>
          </cell>
          <cell r="V327" t="str">
            <v>yes</v>
          </cell>
          <cell r="W327" t="str">
            <v>no</v>
          </cell>
          <cell r="X327" t="str">
            <v/>
          </cell>
          <cell r="Y327" t="str">
            <v>Mid</v>
          </cell>
          <cell r="Z327" t="str">
            <v>Late</v>
          </cell>
          <cell r="AC327" t="str">
            <v>X</v>
          </cell>
          <cell r="AD327" t="str">
            <v>Very attractive</v>
          </cell>
          <cell r="AE327" t="str">
            <v>Several specialist bees rely on these</v>
          </cell>
        </row>
        <row r="328">
          <cell r="B328" t="str">
            <v>Sunflower, Western</v>
          </cell>
          <cell r="C328" t="str">
            <v>Helianthus occidentalis</v>
          </cell>
          <cell r="D328" t="str">
            <v>forb</v>
          </cell>
          <cell r="E328" t="str">
            <v>Yellow</v>
          </cell>
          <cell r="F328" t="str">
            <v>Jul - Sep</v>
          </cell>
          <cell r="G328" t="str">
            <v xml:space="preserve">36"      </v>
          </cell>
          <cell r="H328">
            <v>14000</v>
          </cell>
          <cell r="J328" t="str">
            <v>no</v>
          </cell>
          <cell r="K328" t="str">
            <v>no</v>
          </cell>
          <cell r="L328" t="str">
            <v>no</v>
          </cell>
          <cell r="M328" t="str">
            <v>X</v>
          </cell>
          <cell r="N328" t="str">
            <v>X</v>
          </cell>
          <cell r="O328" t="str">
            <v>X</v>
          </cell>
          <cell r="P328" t="str">
            <v>no</v>
          </cell>
          <cell r="Q328" t="str">
            <v>no</v>
          </cell>
          <cell r="V328" t="str">
            <v>yes</v>
          </cell>
          <cell r="W328" t="str">
            <v>yes</v>
          </cell>
          <cell r="X328" t="str">
            <v/>
          </cell>
          <cell r="Y328" t="str">
            <v>Mid</v>
          </cell>
          <cell r="Z328" t="str">
            <v>Late</v>
          </cell>
          <cell r="AC328" t="str">
            <v>X</v>
          </cell>
          <cell r="AD328" t="str">
            <v>Very attractive</v>
          </cell>
          <cell r="AE328" t="str">
            <v>Several specialist bees rely on these</v>
          </cell>
        </row>
        <row r="329">
          <cell r="B329" t="str">
            <v>Sunflower, Woodland</v>
          </cell>
          <cell r="C329" t="str">
            <v>Helianthus divaricatus</v>
          </cell>
          <cell r="D329" t="str">
            <v>forb</v>
          </cell>
          <cell r="E329" t="str">
            <v>Yellow</v>
          </cell>
          <cell r="F329" t="str">
            <v>Jul - Sep</v>
          </cell>
          <cell r="G329" t="str">
            <v xml:space="preserve">48"      </v>
          </cell>
          <cell r="H329">
            <v>4800</v>
          </cell>
          <cell r="J329" t="str">
            <v>?</v>
          </cell>
          <cell r="K329" t="str">
            <v>no</v>
          </cell>
          <cell r="L329" t="str">
            <v>no</v>
          </cell>
          <cell r="M329" t="str">
            <v>X</v>
          </cell>
          <cell r="N329" t="str">
            <v>X</v>
          </cell>
          <cell r="O329" t="str">
            <v>X</v>
          </cell>
          <cell r="P329" t="str">
            <v>?</v>
          </cell>
          <cell r="Q329" t="str">
            <v>?</v>
          </cell>
          <cell r="V329" t="str">
            <v>no</v>
          </cell>
          <cell r="W329" t="str">
            <v>no</v>
          </cell>
          <cell r="X329" t="str">
            <v/>
          </cell>
          <cell r="Y329" t="str">
            <v>Mid</v>
          </cell>
          <cell r="Z329" t="str">
            <v>Late</v>
          </cell>
          <cell r="AC329" t="str">
            <v>X</v>
          </cell>
          <cell r="AD329" t="str">
            <v>Very attractive</v>
          </cell>
          <cell r="AE329" t="str">
            <v>Several specialist bees rely on these</v>
          </cell>
        </row>
        <row r="330">
          <cell r="B330" t="str">
            <v>Sweet Flag</v>
          </cell>
          <cell r="C330" t="str">
            <v>Acorus calamus</v>
          </cell>
          <cell r="D330" t="str">
            <v>forb</v>
          </cell>
          <cell r="E330" t="str">
            <v>Green</v>
          </cell>
          <cell r="F330" t="str">
            <v>May - Jun</v>
          </cell>
          <cell r="G330" t="str">
            <v xml:space="preserve">24"      </v>
          </cell>
          <cell r="H330">
            <v>6600</v>
          </cell>
          <cell r="J330" t="str">
            <v>no</v>
          </cell>
          <cell r="K330" t="str">
            <v>X</v>
          </cell>
          <cell r="L330" t="str">
            <v>X</v>
          </cell>
          <cell r="M330" t="str">
            <v>no</v>
          </cell>
          <cell r="N330" t="str">
            <v>no</v>
          </cell>
          <cell r="O330" t="str">
            <v>no</v>
          </cell>
          <cell r="P330" t="str">
            <v>no</v>
          </cell>
          <cell r="Q330" t="str">
            <v>no</v>
          </cell>
          <cell r="V330" t="str">
            <v>yes</v>
          </cell>
          <cell r="W330" t="str">
            <v>no</v>
          </cell>
          <cell r="X330" t="str">
            <v>Early</v>
          </cell>
          <cell r="Y330" t="str">
            <v>Mid</v>
          </cell>
          <cell r="Z330" t="str">
            <v/>
          </cell>
          <cell r="AD330" t="str">
            <v>unknown</v>
          </cell>
        </row>
        <row r="331">
          <cell r="B331" t="str">
            <v>Thimbleweed</v>
          </cell>
          <cell r="C331" t="str">
            <v>Anemone cylindrica</v>
          </cell>
          <cell r="D331" t="str">
            <v>forb</v>
          </cell>
          <cell r="E331" t="str">
            <v>White</v>
          </cell>
          <cell r="F331" t="str">
            <v>May - Aug</v>
          </cell>
          <cell r="G331" t="str">
            <v xml:space="preserve">24"      </v>
          </cell>
          <cell r="H331">
            <v>26000</v>
          </cell>
          <cell r="J331" t="str">
            <v>no</v>
          </cell>
          <cell r="K331" t="str">
            <v>no</v>
          </cell>
          <cell r="L331" t="str">
            <v>no</v>
          </cell>
          <cell r="M331" t="str">
            <v>X</v>
          </cell>
          <cell r="N331" t="str">
            <v>X</v>
          </cell>
          <cell r="O331" t="str">
            <v>X</v>
          </cell>
          <cell r="P331" t="str">
            <v>no</v>
          </cell>
          <cell r="Q331" t="str">
            <v>no</v>
          </cell>
          <cell r="V331" t="str">
            <v>yes</v>
          </cell>
          <cell r="W331" t="str">
            <v>no</v>
          </cell>
          <cell r="X331" t="str">
            <v>Early</v>
          </cell>
          <cell r="Y331" t="str">
            <v>Mid</v>
          </cell>
          <cell r="Z331" t="str">
            <v>Late</v>
          </cell>
          <cell r="AD331" t="str">
            <v>unknown</v>
          </cell>
        </row>
        <row r="332">
          <cell r="B332" t="str">
            <v>Thimbleweed, Tall</v>
          </cell>
          <cell r="C332" t="str">
            <v>Anemone virginiana</v>
          </cell>
          <cell r="D332" t="str">
            <v>forb</v>
          </cell>
          <cell r="E332" t="str">
            <v>White</v>
          </cell>
          <cell r="F332" t="str">
            <v>Jun - Aug</v>
          </cell>
          <cell r="G332" t="str">
            <v xml:space="preserve">36"      </v>
          </cell>
          <cell r="H332">
            <v>28000</v>
          </cell>
          <cell r="J332" t="str">
            <v>no</v>
          </cell>
          <cell r="K332" t="str">
            <v>no</v>
          </cell>
          <cell r="L332" t="str">
            <v>no</v>
          </cell>
          <cell r="M332" t="str">
            <v>X</v>
          </cell>
          <cell r="N332" t="str">
            <v>X</v>
          </cell>
          <cell r="O332" t="str">
            <v>no</v>
          </cell>
          <cell r="P332" t="str">
            <v>no</v>
          </cell>
          <cell r="Q332" t="str">
            <v>no</v>
          </cell>
          <cell r="V332" t="str">
            <v>no</v>
          </cell>
          <cell r="W332" t="str">
            <v>no</v>
          </cell>
          <cell r="X332" t="str">
            <v>Early</v>
          </cell>
          <cell r="Y332" t="str">
            <v>Mid</v>
          </cell>
          <cell r="Z332" t="str">
            <v>Late</v>
          </cell>
          <cell r="AD332" t="str">
            <v>Low attraction</v>
          </cell>
        </row>
        <row r="333">
          <cell r="B333" t="str">
            <v>Tick Trefoil, Hoary</v>
          </cell>
          <cell r="C333" t="str">
            <v>Desmodium canescens</v>
          </cell>
          <cell r="D333" t="str">
            <v>legume</v>
          </cell>
          <cell r="E333" t="str">
            <v>Purple</v>
          </cell>
          <cell r="F333" t="str">
            <v>Jul - Sep</v>
          </cell>
          <cell r="G333" t="str">
            <v xml:space="preserve">48"      </v>
          </cell>
          <cell r="H333">
            <v>2800</v>
          </cell>
          <cell r="J333" t="str">
            <v>no</v>
          </cell>
          <cell r="K333" t="str">
            <v>no</v>
          </cell>
          <cell r="L333" t="str">
            <v>no</v>
          </cell>
          <cell r="M333" t="str">
            <v>X</v>
          </cell>
          <cell r="N333" t="str">
            <v>X</v>
          </cell>
          <cell r="O333" t="str">
            <v>X</v>
          </cell>
          <cell r="P333" t="str">
            <v>no</v>
          </cell>
          <cell r="Q333" t="str">
            <v>no</v>
          </cell>
          <cell r="V333" t="str">
            <v>yes</v>
          </cell>
          <cell r="W333" t="str">
            <v>yes</v>
          </cell>
          <cell r="X333" t="str">
            <v/>
          </cell>
          <cell r="Y333" t="str">
            <v>Mid</v>
          </cell>
          <cell r="Z333" t="str">
            <v>Late</v>
          </cell>
          <cell r="AD333" t="str">
            <v>Low attraction</v>
          </cell>
        </row>
        <row r="334">
          <cell r="B334" t="str">
            <v>Tick Trefoil, Illinois</v>
          </cell>
          <cell r="C334" t="str">
            <v>Desmodium illinoense</v>
          </cell>
          <cell r="D334" t="str">
            <v>legume</v>
          </cell>
          <cell r="E334" t="str">
            <v>Purple</v>
          </cell>
          <cell r="F334" t="str">
            <v>Jul - Sep</v>
          </cell>
          <cell r="G334" t="str">
            <v>3'-6'</v>
          </cell>
          <cell r="H334">
            <v>4300</v>
          </cell>
          <cell r="J334" t="str">
            <v>no</v>
          </cell>
          <cell r="K334" t="str">
            <v>no</v>
          </cell>
          <cell r="L334" t="str">
            <v>no</v>
          </cell>
          <cell r="M334" t="str">
            <v>X</v>
          </cell>
          <cell r="N334" t="str">
            <v>X</v>
          </cell>
          <cell r="O334" t="str">
            <v>X</v>
          </cell>
          <cell r="P334" t="str">
            <v>no</v>
          </cell>
          <cell r="Q334" t="str">
            <v>no</v>
          </cell>
          <cell r="V334" t="str">
            <v>yes</v>
          </cell>
          <cell r="W334" t="str">
            <v>yes</v>
          </cell>
          <cell r="X334" t="str">
            <v/>
          </cell>
          <cell r="Y334" t="str">
            <v>Mid</v>
          </cell>
          <cell r="Z334" t="str">
            <v>Late</v>
          </cell>
          <cell r="AD334" t="str">
            <v>Low attraction</v>
          </cell>
        </row>
        <row r="335">
          <cell r="B335" t="str">
            <v>Tick Trefoil, Sessile-leaf</v>
          </cell>
          <cell r="C335" t="str">
            <v>Desmodium sessilifolium</v>
          </cell>
          <cell r="D335" t="str">
            <v>legume</v>
          </cell>
          <cell r="E335" t="str">
            <v>Purple</v>
          </cell>
          <cell r="F335" t="str">
            <v>Jul - Sep</v>
          </cell>
          <cell r="G335" t="str">
            <v xml:space="preserve">48"      </v>
          </cell>
          <cell r="H335">
            <v>5000</v>
          </cell>
          <cell r="J335" t="str">
            <v>no</v>
          </cell>
          <cell r="K335" t="str">
            <v>no</v>
          </cell>
          <cell r="L335" t="str">
            <v>no</v>
          </cell>
          <cell r="M335" t="str">
            <v>no</v>
          </cell>
          <cell r="N335" t="str">
            <v>X</v>
          </cell>
          <cell r="O335" t="str">
            <v>X</v>
          </cell>
          <cell r="P335" t="str">
            <v>no</v>
          </cell>
          <cell r="Q335" t="str">
            <v>no</v>
          </cell>
          <cell r="V335" t="str">
            <v>yes</v>
          </cell>
          <cell r="W335" t="str">
            <v>no</v>
          </cell>
          <cell r="X335" t="str">
            <v/>
          </cell>
          <cell r="Y335" t="str">
            <v>Mid</v>
          </cell>
          <cell r="Z335" t="str">
            <v>Late</v>
          </cell>
          <cell r="AD335" t="str">
            <v>Low attraction</v>
          </cell>
        </row>
        <row r="336">
          <cell r="B336" t="str">
            <v>Tick Trefoil, Showy</v>
          </cell>
          <cell r="C336" t="str">
            <v>Desmodium canadense</v>
          </cell>
          <cell r="D336" t="str">
            <v>legume</v>
          </cell>
          <cell r="E336" t="str">
            <v>Purple</v>
          </cell>
          <cell r="F336" t="str">
            <v>Jun - Sep</v>
          </cell>
          <cell r="G336" t="str">
            <v xml:space="preserve">60"      </v>
          </cell>
          <cell r="H336">
            <v>5500</v>
          </cell>
          <cell r="J336" t="str">
            <v>no</v>
          </cell>
          <cell r="K336" t="str">
            <v>no</v>
          </cell>
          <cell r="L336" t="str">
            <v>X</v>
          </cell>
          <cell r="M336" t="str">
            <v>X</v>
          </cell>
          <cell r="N336" t="str">
            <v>X</v>
          </cell>
          <cell r="O336" t="str">
            <v>no</v>
          </cell>
          <cell r="P336" t="str">
            <v>no</v>
          </cell>
          <cell r="Q336" t="str">
            <v>no</v>
          </cell>
          <cell r="V336" t="str">
            <v>yes</v>
          </cell>
          <cell r="W336" t="str">
            <v>no</v>
          </cell>
          <cell r="X336" t="str">
            <v>Early</v>
          </cell>
          <cell r="Y336" t="str">
            <v>Mid</v>
          </cell>
          <cell r="Z336" t="str">
            <v>Late</v>
          </cell>
          <cell r="AD336" t="str">
            <v>Low attraction</v>
          </cell>
        </row>
        <row r="337">
          <cell r="B337" t="str">
            <v>Tobacco, Indian</v>
          </cell>
          <cell r="C337" t="str">
            <v>Lobelia inflata</v>
          </cell>
          <cell r="D337" t="str">
            <v>forb</v>
          </cell>
          <cell r="E337" t="str">
            <v>Light Blue</v>
          </cell>
          <cell r="F337" t="str">
            <v>Jun - Oct</v>
          </cell>
          <cell r="G337" t="str">
            <v xml:space="preserve">24"      </v>
          </cell>
          <cell r="H337">
            <v>500000</v>
          </cell>
          <cell r="J337" t="str">
            <v>?</v>
          </cell>
          <cell r="K337" t="str">
            <v>no</v>
          </cell>
          <cell r="L337" t="str">
            <v>X</v>
          </cell>
          <cell r="M337" t="str">
            <v>X</v>
          </cell>
          <cell r="N337" t="str">
            <v>X</v>
          </cell>
          <cell r="O337" t="str">
            <v>no</v>
          </cell>
          <cell r="P337" t="str">
            <v>?</v>
          </cell>
          <cell r="Q337" t="str">
            <v>?</v>
          </cell>
          <cell r="V337" t="str">
            <v>no</v>
          </cell>
          <cell r="W337" t="str">
            <v>no</v>
          </cell>
          <cell r="X337" t="str">
            <v>Early</v>
          </cell>
          <cell r="Y337" t="str">
            <v>Mid</v>
          </cell>
          <cell r="Z337" t="str">
            <v>Late</v>
          </cell>
          <cell r="AD337" t="str">
            <v>Low attraction</v>
          </cell>
        </row>
        <row r="338">
          <cell r="B338" t="str">
            <v>Turtlehead</v>
          </cell>
          <cell r="C338" t="str">
            <v>Chelone glabra</v>
          </cell>
          <cell r="D338" t="str">
            <v>forb</v>
          </cell>
          <cell r="E338" t="str">
            <v>Cream</v>
          </cell>
          <cell r="F338" t="str">
            <v>Aug - Sep</v>
          </cell>
          <cell r="G338" t="str">
            <v xml:space="preserve">60"      </v>
          </cell>
          <cell r="H338">
            <v>92000</v>
          </cell>
          <cell r="J338" t="str">
            <v>X</v>
          </cell>
          <cell r="K338" t="str">
            <v>X</v>
          </cell>
          <cell r="L338" t="str">
            <v>X</v>
          </cell>
          <cell r="M338" t="str">
            <v>no</v>
          </cell>
          <cell r="N338" t="str">
            <v>no</v>
          </cell>
          <cell r="O338" t="str">
            <v>no</v>
          </cell>
          <cell r="P338" t="str">
            <v>no</v>
          </cell>
          <cell r="Q338" t="str">
            <v>no</v>
          </cell>
          <cell r="V338" t="str">
            <v>yes</v>
          </cell>
          <cell r="W338" t="str">
            <v>no</v>
          </cell>
          <cell r="X338" t="str">
            <v/>
          </cell>
          <cell r="Z338" t="str">
            <v>Late</v>
          </cell>
          <cell r="AD338" t="str">
            <v>unknown</v>
          </cell>
        </row>
        <row r="339">
          <cell r="B339" t="str">
            <v>Turtlehead, Pink</v>
          </cell>
          <cell r="C339" t="str">
            <v>Chelone obliqua</v>
          </cell>
          <cell r="D339" t="str">
            <v>forb</v>
          </cell>
          <cell r="E339" t="str">
            <v>pink</v>
          </cell>
          <cell r="F339" t="str">
            <v>Aug - Sep</v>
          </cell>
          <cell r="G339" t="str">
            <v>36"</v>
          </cell>
          <cell r="J339" t="str">
            <v>X</v>
          </cell>
          <cell r="K339" t="str">
            <v>X</v>
          </cell>
          <cell r="L339" t="str">
            <v>X</v>
          </cell>
          <cell r="M339" t="str">
            <v>no</v>
          </cell>
          <cell r="N339" t="str">
            <v>no</v>
          </cell>
          <cell r="O339" t="str">
            <v>no</v>
          </cell>
          <cell r="P339" t="str">
            <v>no</v>
          </cell>
          <cell r="Q339" t="str">
            <v>no</v>
          </cell>
          <cell r="V339" t="str">
            <v>yes</v>
          </cell>
          <cell r="W339" t="str">
            <v>no</v>
          </cell>
          <cell r="X339" t="str">
            <v/>
          </cell>
          <cell r="Z339" t="str">
            <v>Late</v>
          </cell>
          <cell r="AD339" t="str">
            <v>unknown</v>
          </cell>
        </row>
        <row r="340">
          <cell r="B340" t="str">
            <v>Vervain, Blue</v>
          </cell>
          <cell r="C340" t="str">
            <v>Verbena hastata</v>
          </cell>
          <cell r="D340" t="str">
            <v>forb</v>
          </cell>
          <cell r="E340" t="str">
            <v>Blue</v>
          </cell>
          <cell r="F340" t="str">
            <v>Jul - Sep</v>
          </cell>
          <cell r="G340" t="str">
            <v xml:space="preserve">60"      </v>
          </cell>
          <cell r="H340">
            <v>93000</v>
          </cell>
          <cell r="J340" t="str">
            <v>X</v>
          </cell>
          <cell r="K340" t="str">
            <v>X</v>
          </cell>
          <cell r="L340" t="str">
            <v>X</v>
          </cell>
          <cell r="M340" t="str">
            <v>X</v>
          </cell>
          <cell r="N340" t="str">
            <v>no</v>
          </cell>
          <cell r="O340" t="str">
            <v>no</v>
          </cell>
          <cell r="P340" t="str">
            <v>no</v>
          </cell>
          <cell r="Q340" t="str">
            <v>no</v>
          </cell>
          <cell r="V340" t="str">
            <v>yes</v>
          </cell>
          <cell r="W340" t="str">
            <v>yes</v>
          </cell>
          <cell r="X340" t="str">
            <v/>
          </cell>
          <cell r="Y340" t="str">
            <v>Mid</v>
          </cell>
          <cell r="Z340" t="str">
            <v>Late</v>
          </cell>
          <cell r="AC340" t="str">
            <v>X</v>
          </cell>
          <cell r="AD340" t="str">
            <v>Very attractive</v>
          </cell>
        </row>
        <row r="341">
          <cell r="B341" t="str">
            <v>Vervain, Hoary</v>
          </cell>
          <cell r="C341" t="str">
            <v>Verbena stricta</v>
          </cell>
          <cell r="D341" t="str">
            <v>forb</v>
          </cell>
          <cell r="E341" t="str">
            <v>Dark Blue</v>
          </cell>
          <cell r="F341" t="str">
            <v>Jun - Sep</v>
          </cell>
          <cell r="G341" t="str">
            <v xml:space="preserve">24"      </v>
          </cell>
          <cell r="H341">
            <v>28000</v>
          </cell>
          <cell r="J341" t="str">
            <v>no</v>
          </cell>
          <cell r="K341" t="str">
            <v>no</v>
          </cell>
          <cell r="L341" t="str">
            <v>no</v>
          </cell>
          <cell r="M341" t="str">
            <v>no</v>
          </cell>
          <cell r="N341" t="str">
            <v>X</v>
          </cell>
          <cell r="O341" t="str">
            <v>X</v>
          </cell>
          <cell r="P341" t="str">
            <v>no</v>
          </cell>
          <cell r="Q341" t="str">
            <v>no</v>
          </cell>
          <cell r="V341" t="str">
            <v>yes</v>
          </cell>
          <cell r="W341" t="str">
            <v>no</v>
          </cell>
          <cell r="X341" t="str">
            <v>Early</v>
          </cell>
          <cell r="Y341" t="str">
            <v>Mid</v>
          </cell>
          <cell r="Z341" t="str">
            <v>Late</v>
          </cell>
          <cell r="AC341" t="str">
            <v>X</v>
          </cell>
          <cell r="AD341" t="str">
            <v>Very attractive</v>
          </cell>
        </row>
        <row r="342">
          <cell r="B342" t="str">
            <v>Vetchling, Marsh</v>
          </cell>
          <cell r="C342" t="str">
            <v>Lathyrus palustris</v>
          </cell>
          <cell r="D342" t="str">
            <v>legume</v>
          </cell>
          <cell r="E342" t="str">
            <v>Pink/Purple</v>
          </cell>
          <cell r="F342" t="str">
            <v>May-Sep</v>
          </cell>
          <cell r="G342" t="str">
            <v>1’</v>
          </cell>
          <cell r="H342">
            <v>750</v>
          </cell>
          <cell r="J342" t="str">
            <v>X</v>
          </cell>
          <cell r="K342" t="str">
            <v>X</v>
          </cell>
          <cell r="L342" t="str">
            <v>X</v>
          </cell>
          <cell r="M342" t="str">
            <v>no</v>
          </cell>
          <cell r="N342" t="str">
            <v>no</v>
          </cell>
          <cell r="O342" t="str">
            <v>no</v>
          </cell>
          <cell r="P342" t="str">
            <v>no</v>
          </cell>
          <cell r="Q342" t="str">
            <v>no</v>
          </cell>
          <cell r="V342" t="str">
            <v>yes</v>
          </cell>
          <cell r="W342" t="str">
            <v>no</v>
          </cell>
          <cell r="X342" t="str">
            <v>Early</v>
          </cell>
          <cell r="Y342" t="str">
            <v>Mid</v>
          </cell>
          <cell r="Z342" t="str">
            <v>Late</v>
          </cell>
          <cell r="AD342" t="str">
            <v>unknown</v>
          </cell>
        </row>
        <row r="343">
          <cell r="B343" t="str">
            <v>Violet, Bird's Foot</v>
          </cell>
          <cell r="C343" t="str">
            <v>Viola pedata</v>
          </cell>
          <cell r="D343" t="str">
            <v>forb</v>
          </cell>
          <cell r="E343" t="str">
            <v>Violet</v>
          </cell>
          <cell r="F343" t="str">
            <v>Apr - Aug</v>
          </cell>
          <cell r="G343" t="str">
            <v xml:space="preserve">3"      </v>
          </cell>
          <cell r="H343">
            <v>26000</v>
          </cell>
          <cell r="J343" t="str">
            <v>?</v>
          </cell>
          <cell r="K343" t="str">
            <v>no</v>
          </cell>
          <cell r="L343" t="str">
            <v>no</v>
          </cell>
          <cell r="M343" t="str">
            <v>no</v>
          </cell>
          <cell r="N343" t="str">
            <v>X</v>
          </cell>
          <cell r="O343" t="str">
            <v>X</v>
          </cell>
          <cell r="P343" t="str">
            <v>?</v>
          </cell>
          <cell r="Q343" t="str">
            <v>?</v>
          </cell>
          <cell r="V343" t="str">
            <v>no</v>
          </cell>
          <cell r="W343" t="str">
            <v>no</v>
          </cell>
          <cell r="X343" t="str">
            <v>Early</v>
          </cell>
          <cell r="Y343" t="str">
            <v>Mid</v>
          </cell>
          <cell r="Z343" t="str">
            <v>Late</v>
          </cell>
          <cell r="AD343" t="str">
            <v>Low attraction</v>
          </cell>
          <cell r="AE343" t="str">
            <v>Supports a pecialist uncommon bee</v>
          </cell>
        </row>
        <row r="344">
          <cell r="B344" t="str">
            <v>Violet, Lance-Leaved</v>
          </cell>
          <cell r="C344" t="str">
            <v>Viola lanceolata</v>
          </cell>
          <cell r="D344" t="str">
            <v>forb</v>
          </cell>
          <cell r="E344" t="str">
            <v>White</v>
          </cell>
          <cell r="F344" t="str">
            <v>Apr - Jun</v>
          </cell>
          <cell r="G344" t="str">
            <v>6”</v>
          </cell>
          <cell r="H344">
            <v>156250</v>
          </cell>
          <cell r="J344" t="str">
            <v>X</v>
          </cell>
          <cell r="K344" t="str">
            <v>X</v>
          </cell>
          <cell r="L344" t="str">
            <v>X</v>
          </cell>
          <cell r="M344" t="str">
            <v>no</v>
          </cell>
          <cell r="N344" t="str">
            <v>no</v>
          </cell>
          <cell r="O344" t="str">
            <v>no</v>
          </cell>
          <cell r="P344" t="str">
            <v>no</v>
          </cell>
          <cell r="Q344" t="str">
            <v>no</v>
          </cell>
          <cell r="V344" t="str">
            <v>no</v>
          </cell>
          <cell r="W344" t="str">
            <v>no</v>
          </cell>
          <cell r="X344" t="str">
            <v>Early</v>
          </cell>
          <cell r="Y344" t="str">
            <v>Mid</v>
          </cell>
          <cell r="Z344" t="str">
            <v/>
          </cell>
          <cell r="AD344" t="str">
            <v>Low attraction</v>
          </cell>
          <cell r="AE344" t="str">
            <v>Supports a pecialist uncommon bee</v>
          </cell>
        </row>
        <row r="345">
          <cell r="B345" t="str">
            <v>Water Lily, White</v>
          </cell>
          <cell r="C345" t="str">
            <v>Nymphaea odorata</v>
          </cell>
          <cell r="D345" t="str">
            <v>forb</v>
          </cell>
          <cell r="E345" t="str">
            <v>White</v>
          </cell>
          <cell r="F345" t="str">
            <v>May - Sep</v>
          </cell>
          <cell r="G345" t="str">
            <v>6”</v>
          </cell>
          <cell r="H345">
            <v>0</v>
          </cell>
          <cell r="J345" t="str">
            <v>?</v>
          </cell>
          <cell r="K345" t="str">
            <v>?</v>
          </cell>
          <cell r="L345" t="str">
            <v>?</v>
          </cell>
          <cell r="M345" t="str">
            <v>?</v>
          </cell>
          <cell r="N345" t="str">
            <v>?</v>
          </cell>
          <cell r="O345" t="str">
            <v>?</v>
          </cell>
          <cell r="P345" t="str">
            <v>?</v>
          </cell>
          <cell r="Q345" t="str">
            <v>?</v>
          </cell>
          <cell r="V345" t="str">
            <v>no</v>
          </cell>
          <cell r="W345" t="str">
            <v>no</v>
          </cell>
          <cell r="X345" t="str">
            <v>Early</v>
          </cell>
          <cell r="Y345" t="str">
            <v>Mid</v>
          </cell>
          <cell r="Z345" t="str">
            <v>Late</v>
          </cell>
          <cell r="AD345" t="str">
            <v>Low attraction</v>
          </cell>
        </row>
        <row r="346">
          <cell r="B346" t="str">
            <v>Water Parsnip, Tall</v>
          </cell>
          <cell r="C346" t="str">
            <v>Sium suave</v>
          </cell>
          <cell r="D346" t="str">
            <v>forb</v>
          </cell>
          <cell r="E346" t="str">
            <v>White</v>
          </cell>
          <cell r="F346" t="str">
            <v>Jul - Oct</v>
          </cell>
          <cell r="G346" t="str">
            <v xml:space="preserve">48"      </v>
          </cell>
          <cell r="H346">
            <v>9500</v>
          </cell>
          <cell r="J346" t="str">
            <v>X</v>
          </cell>
          <cell r="K346" t="str">
            <v>X</v>
          </cell>
          <cell r="L346" t="str">
            <v>X</v>
          </cell>
          <cell r="M346" t="str">
            <v>no</v>
          </cell>
          <cell r="N346" t="str">
            <v>no</v>
          </cell>
          <cell r="O346" t="str">
            <v>no</v>
          </cell>
          <cell r="P346" t="str">
            <v>no</v>
          </cell>
          <cell r="Q346" t="str">
            <v>no</v>
          </cell>
          <cell r="V346" t="str">
            <v>yes</v>
          </cell>
          <cell r="W346" t="str">
            <v>no</v>
          </cell>
          <cell r="X346" t="str">
            <v/>
          </cell>
          <cell r="Y346" t="str">
            <v>Mid</v>
          </cell>
          <cell r="Z346" t="str">
            <v>Late</v>
          </cell>
          <cell r="AC346" t="str">
            <v>X</v>
          </cell>
          <cell r="AD346" t="str">
            <v>Low to moderately attractive</v>
          </cell>
          <cell r="AE346" t="str">
            <v>attractive to natural enemies</v>
          </cell>
        </row>
        <row r="347">
          <cell r="B347" t="str">
            <v>Water Shield</v>
          </cell>
          <cell r="C347" t="str">
            <v>Brasenia schreberi</v>
          </cell>
          <cell r="D347" t="str">
            <v>forb</v>
          </cell>
          <cell r="E347" t="str">
            <v>Purple</v>
          </cell>
          <cell r="F347" t="str">
            <v>Jun - Jul</v>
          </cell>
          <cell r="G347" t="str">
            <v>6”-1’</v>
          </cell>
          <cell r="H347">
            <v>78125</v>
          </cell>
          <cell r="J347" t="str">
            <v>?</v>
          </cell>
          <cell r="K347" t="str">
            <v>?</v>
          </cell>
          <cell r="L347" t="str">
            <v>?</v>
          </cell>
          <cell r="M347" t="str">
            <v>?</v>
          </cell>
          <cell r="N347" t="str">
            <v>?</v>
          </cell>
          <cell r="O347" t="str">
            <v>?</v>
          </cell>
          <cell r="P347" t="str">
            <v>?</v>
          </cell>
          <cell r="Q347" t="str">
            <v>?</v>
          </cell>
          <cell r="V347" t="str">
            <v>no</v>
          </cell>
          <cell r="W347" t="str">
            <v>no</v>
          </cell>
          <cell r="X347" t="str">
            <v>Early</v>
          </cell>
          <cell r="Y347" t="str">
            <v>Mid</v>
          </cell>
          <cell r="Z347" t="str">
            <v/>
          </cell>
          <cell r="AD347" t="str">
            <v>Very low attraction</v>
          </cell>
          <cell r="AE347" t="str">
            <v>Honey bee visits for pollen</v>
          </cell>
        </row>
        <row r="348">
          <cell r="B348" t="str">
            <v>Wild Indigo, Blue</v>
          </cell>
          <cell r="C348" t="str">
            <v>Baptisia australis</v>
          </cell>
          <cell r="D348" t="str">
            <v>legume</v>
          </cell>
          <cell r="E348" t="str">
            <v>Blue</v>
          </cell>
          <cell r="F348" t="str">
            <v>May - Jul</v>
          </cell>
          <cell r="G348" t="str">
            <v xml:space="preserve">48"      </v>
          </cell>
          <cell r="H348">
            <v>1500</v>
          </cell>
          <cell r="J348" t="str">
            <v>no</v>
          </cell>
          <cell r="K348" t="str">
            <v>X</v>
          </cell>
          <cell r="L348" t="str">
            <v>X</v>
          </cell>
          <cell r="M348" t="str">
            <v>X</v>
          </cell>
          <cell r="N348" t="str">
            <v>no</v>
          </cell>
          <cell r="O348" t="str">
            <v>no</v>
          </cell>
          <cell r="P348" t="str">
            <v>no</v>
          </cell>
          <cell r="Q348" t="str">
            <v>no</v>
          </cell>
          <cell r="V348" t="str">
            <v>yes</v>
          </cell>
          <cell r="W348" t="str">
            <v>no</v>
          </cell>
          <cell r="X348" t="str">
            <v>Early</v>
          </cell>
          <cell r="Y348" t="str">
            <v>Mid</v>
          </cell>
          <cell r="Z348" t="str">
            <v/>
          </cell>
          <cell r="AC348" t="str">
            <v>X</v>
          </cell>
          <cell r="AD348" t="str">
            <v>Moderately attractive</v>
          </cell>
          <cell r="AE348" t="str">
            <v>Primarily attract long-tongued bees, esp. Bombus</v>
          </cell>
        </row>
        <row r="349">
          <cell r="B349" t="str">
            <v>Wild Indigo, Cream</v>
          </cell>
          <cell r="C349" t="str">
            <v>Baptisia bracteata</v>
          </cell>
          <cell r="D349" t="str">
            <v>legume</v>
          </cell>
          <cell r="E349" t="str">
            <v>Cream</v>
          </cell>
          <cell r="F349" t="str">
            <v>May - Jun</v>
          </cell>
          <cell r="G349" t="str">
            <v>3’-4’</v>
          </cell>
          <cell r="H349">
            <v>1700</v>
          </cell>
          <cell r="J349" t="str">
            <v>no</v>
          </cell>
          <cell r="K349" t="str">
            <v>no</v>
          </cell>
          <cell r="L349" t="str">
            <v>X</v>
          </cell>
          <cell r="M349" t="str">
            <v>X</v>
          </cell>
          <cell r="N349" t="str">
            <v>X</v>
          </cell>
          <cell r="O349" t="str">
            <v>X</v>
          </cell>
          <cell r="P349" t="str">
            <v>no</v>
          </cell>
          <cell r="Q349" t="str">
            <v>no</v>
          </cell>
          <cell r="V349" t="str">
            <v>yes</v>
          </cell>
          <cell r="W349" t="str">
            <v>no</v>
          </cell>
          <cell r="X349" t="str">
            <v>Early</v>
          </cell>
          <cell r="Y349" t="str">
            <v>Mid</v>
          </cell>
          <cell r="Z349" t="str">
            <v/>
          </cell>
          <cell r="AC349" t="str">
            <v>X</v>
          </cell>
          <cell r="AD349" t="str">
            <v>Moderately attractive</v>
          </cell>
          <cell r="AE349" t="str">
            <v>Primarily attract long-tongued bees, esp. Bombus</v>
          </cell>
        </row>
        <row r="350">
          <cell r="B350" t="str">
            <v>Wild Indigo, Small Yellow</v>
          </cell>
          <cell r="C350" t="str">
            <v>Baptisia tinctoria</v>
          </cell>
          <cell r="D350" t="str">
            <v>legume</v>
          </cell>
          <cell r="E350" t="str">
            <v>Yellow</v>
          </cell>
          <cell r="F350" t="str">
            <v>Jun - Aug</v>
          </cell>
          <cell r="G350" t="str">
            <v xml:space="preserve">24"      </v>
          </cell>
          <cell r="H350">
            <v>5000</v>
          </cell>
          <cell r="J350" t="str">
            <v>no</v>
          </cell>
          <cell r="K350" t="str">
            <v>no</v>
          </cell>
          <cell r="L350" t="str">
            <v>no</v>
          </cell>
          <cell r="M350" t="str">
            <v>X</v>
          </cell>
          <cell r="N350" t="str">
            <v>X</v>
          </cell>
          <cell r="O350" t="str">
            <v>X</v>
          </cell>
          <cell r="P350" t="str">
            <v>no</v>
          </cell>
          <cell r="Q350" t="str">
            <v>no</v>
          </cell>
          <cell r="V350" t="str">
            <v>yes</v>
          </cell>
          <cell r="W350" t="str">
            <v>no</v>
          </cell>
          <cell r="X350" t="str">
            <v>Early</v>
          </cell>
          <cell r="Y350" t="str">
            <v>Mid</v>
          </cell>
          <cell r="Z350" t="str">
            <v>Late</v>
          </cell>
          <cell r="AC350" t="str">
            <v>X</v>
          </cell>
          <cell r="AD350" t="str">
            <v>Moderately attractive</v>
          </cell>
          <cell r="AE350" t="str">
            <v>Primarily attract long-tongued bees, esp. Bombus</v>
          </cell>
        </row>
        <row r="351">
          <cell r="B351" t="str">
            <v>Wild Indigo, White</v>
          </cell>
          <cell r="C351" t="str">
            <v>Baptisia lactea</v>
          </cell>
          <cell r="D351" t="str">
            <v>legume</v>
          </cell>
          <cell r="E351" t="str">
            <v>White</v>
          </cell>
          <cell r="F351" t="str">
            <v>May - Aug</v>
          </cell>
          <cell r="G351" t="str">
            <v>3’-4’</v>
          </cell>
          <cell r="H351">
            <v>1600</v>
          </cell>
          <cell r="J351" t="str">
            <v>no</v>
          </cell>
          <cell r="K351" t="str">
            <v>no</v>
          </cell>
          <cell r="L351" t="str">
            <v>X</v>
          </cell>
          <cell r="M351" t="str">
            <v>X</v>
          </cell>
          <cell r="N351" t="str">
            <v>X</v>
          </cell>
          <cell r="O351" t="str">
            <v>X</v>
          </cell>
          <cell r="P351" t="str">
            <v>no</v>
          </cell>
          <cell r="Q351" t="str">
            <v>no</v>
          </cell>
          <cell r="V351" t="str">
            <v>yes</v>
          </cell>
          <cell r="W351" t="str">
            <v>no</v>
          </cell>
          <cell r="X351" t="str">
            <v>Early</v>
          </cell>
          <cell r="Y351" t="str">
            <v>Mid</v>
          </cell>
          <cell r="Z351" t="str">
            <v>Late</v>
          </cell>
          <cell r="AC351" t="str">
            <v>X</v>
          </cell>
          <cell r="AD351" t="str">
            <v>Moderately attractive</v>
          </cell>
          <cell r="AE351" t="str">
            <v>Primarily attract long-tongued bees, esp. Bombus</v>
          </cell>
        </row>
        <row r="352">
          <cell r="B352" t="str">
            <v>Wild Indigo, White</v>
          </cell>
          <cell r="C352" t="str">
            <v>Baptisia leucantha</v>
          </cell>
          <cell r="D352" t="str">
            <v>legume</v>
          </cell>
          <cell r="E352" t="str">
            <v>White</v>
          </cell>
          <cell r="F352" t="str">
            <v>Jun - Jul</v>
          </cell>
          <cell r="G352" t="str">
            <v xml:space="preserve">48"      </v>
          </cell>
          <cell r="H352">
            <v>1700</v>
          </cell>
          <cell r="J352" t="str">
            <v>no</v>
          </cell>
          <cell r="K352" t="str">
            <v>no</v>
          </cell>
          <cell r="L352" t="str">
            <v>X</v>
          </cell>
          <cell r="M352" t="str">
            <v>X</v>
          </cell>
          <cell r="N352" t="str">
            <v>X</v>
          </cell>
          <cell r="O352" t="str">
            <v>X</v>
          </cell>
          <cell r="P352" t="str">
            <v>no</v>
          </cell>
          <cell r="Q352" t="str">
            <v>no</v>
          </cell>
          <cell r="V352" t="str">
            <v>yes</v>
          </cell>
          <cell r="W352" t="str">
            <v>yes</v>
          </cell>
          <cell r="X352" t="str">
            <v>Early</v>
          </cell>
          <cell r="Y352" t="str">
            <v>Mid</v>
          </cell>
          <cell r="Z352" t="str">
            <v>Late</v>
          </cell>
          <cell r="AC352" t="str">
            <v>X</v>
          </cell>
          <cell r="AD352" t="str">
            <v>Moderately attractive</v>
          </cell>
          <cell r="AE352" t="str">
            <v>Primarily attract long-tongued bees, esp. Bombus</v>
          </cell>
        </row>
        <row r="353">
          <cell r="B353" t="str">
            <v>Wild Rye, Canada</v>
          </cell>
          <cell r="C353" t="str">
            <v>Elymus canadensis</v>
          </cell>
          <cell r="D353" t="str">
            <v>grass</v>
          </cell>
          <cell r="E353" t="str">
            <v xml:space="preserve">   </v>
          </cell>
          <cell r="F353" t="str">
            <v xml:space="preserve"> - </v>
          </cell>
          <cell r="G353" t="str">
            <v xml:space="preserve">60"      </v>
          </cell>
          <cell r="H353">
            <v>5200</v>
          </cell>
          <cell r="J353" t="str">
            <v>?</v>
          </cell>
          <cell r="K353" t="str">
            <v>no</v>
          </cell>
          <cell r="L353" t="str">
            <v>X</v>
          </cell>
          <cell r="M353" t="str">
            <v>X</v>
          </cell>
          <cell r="N353" t="str">
            <v>X</v>
          </cell>
          <cell r="O353" t="str">
            <v>X</v>
          </cell>
          <cell r="P353" t="str">
            <v>?</v>
          </cell>
          <cell r="Q353" t="str">
            <v>X</v>
          </cell>
          <cell r="V353" t="str">
            <v>no</v>
          </cell>
          <cell r="W353" t="str">
            <v>no</v>
          </cell>
          <cell r="X353" t="str">
            <v/>
          </cell>
          <cell r="Y353" t="str">
            <v/>
          </cell>
          <cell r="Z353" t="str">
            <v/>
          </cell>
          <cell r="AD353" t="str">
            <v>n/a</v>
          </cell>
          <cell r="AE353" t="str">
            <v>n/a</v>
          </cell>
        </row>
        <row r="354">
          <cell r="B354" t="str">
            <v>Wild Rye, Riverbank</v>
          </cell>
          <cell r="C354" t="str">
            <v>Elymus riparius</v>
          </cell>
          <cell r="D354" t="str">
            <v>grass</v>
          </cell>
          <cell r="E354" t="str">
            <v xml:space="preserve">   </v>
          </cell>
          <cell r="F354" t="str">
            <v xml:space="preserve"> - </v>
          </cell>
          <cell r="G354" t="str">
            <v xml:space="preserve">48"      </v>
          </cell>
          <cell r="H354">
            <v>2900</v>
          </cell>
          <cell r="J354" t="str">
            <v>?</v>
          </cell>
          <cell r="K354" t="str">
            <v>no</v>
          </cell>
          <cell r="L354" t="str">
            <v>X</v>
          </cell>
          <cell r="M354" t="str">
            <v>X</v>
          </cell>
          <cell r="N354" t="str">
            <v>no</v>
          </cell>
          <cell r="O354" t="str">
            <v>no</v>
          </cell>
          <cell r="P354" t="str">
            <v>X</v>
          </cell>
          <cell r="Q354" t="str">
            <v>X</v>
          </cell>
          <cell r="V354" t="str">
            <v>no</v>
          </cell>
          <cell r="W354" t="str">
            <v>no</v>
          </cell>
          <cell r="X354" t="str">
            <v/>
          </cell>
          <cell r="Y354" t="str">
            <v/>
          </cell>
          <cell r="Z354" t="str">
            <v/>
          </cell>
          <cell r="AD354" t="str">
            <v>n/a</v>
          </cell>
          <cell r="AE354" t="str">
            <v>n/a</v>
          </cell>
        </row>
        <row r="355">
          <cell r="B355" t="str">
            <v>Wild Rye, Silky</v>
          </cell>
          <cell r="C355" t="str">
            <v>Elymus villosus</v>
          </cell>
          <cell r="D355" t="str">
            <v>sedge/rush/grass</v>
          </cell>
          <cell r="E355" t="str">
            <v xml:space="preserve">   </v>
          </cell>
          <cell r="F355" t="str">
            <v xml:space="preserve"> - </v>
          </cell>
          <cell r="G355" t="str">
            <v xml:space="preserve">36"      </v>
          </cell>
          <cell r="H355">
            <v>5500</v>
          </cell>
          <cell r="J355" t="str">
            <v>?</v>
          </cell>
          <cell r="K355" t="str">
            <v>no</v>
          </cell>
          <cell r="L355" t="str">
            <v>X</v>
          </cell>
          <cell r="M355" t="str">
            <v>X</v>
          </cell>
          <cell r="N355" t="str">
            <v>X</v>
          </cell>
          <cell r="O355" t="str">
            <v>no</v>
          </cell>
          <cell r="P355" t="str">
            <v>?</v>
          </cell>
          <cell r="Q355" t="str">
            <v>?</v>
          </cell>
          <cell r="V355" t="str">
            <v>no</v>
          </cell>
          <cell r="W355" t="str">
            <v>no</v>
          </cell>
          <cell r="X355" t="str">
            <v/>
          </cell>
          <cell r="Y355" t="str">
            <v/>
          </cell>
          <cell r="Z355" t="str">
            <v/>
          </cell>
          <cell r="AD355" t="str">
            <v>n/a</v>
          </cell>
          <cell r="AE355" t="str">
            <v>n/a</v>
          </cell>
        </row>
        <row r="356">
          <cell r="B356" t="str">
            <v>Wild Rye, Virginia</v>
          </cell>
          <cell r="C356" t="str">
            <v>Elymus virginicus</v>
          </cell>
          <cell r="D356" t="str">
            <v>grass</v>
          </cell>
          <cell r="E356" t="str">
            <v xml:space="preserve">   </v>
          </cell>
          <cell r="F356" t="str">
            <v xml:space="preserve"> - </v>
          </cell>
          <cell r="G356" t="str">
            <v xml:space="preserve">48"      </v>
          </cell>
          <cell r="H356">
            <v>4200</v>
          </cell>
          <cell r="J356" t="str">
            <v>?</v>
          </cell>
          <cell r="K356" t="str">
            <v>X</v>
          </cell>
          <cell r="L356" t="str">
            <v>X</v>
          </cell>
          <cell r="M356" t="str">
            <v>X</v>
          </cell>
          <cell r="N356" t="str">
            <v>no</v>
          </cell>
          <cell r="O356" t="str">
            <v>no</v>
          </cell>
          <cell r="P356" t="str">
            <v>X</v>
          </cell>
          <cell r="Q356" t="str">
            <v>X</v>
          </cell>
          <cell r="V356" t="str">
            <v>no</v>
          </cell>
          <cell r="W356" t="str">
            <v>no</v>
          </cell>
          <cell r="X356" t="str">
            <v/>
          </cell>
          <cell r="Y356" t="str">
            <v/>
          </cell>
          <cell r="Z356" t="str">
            <v/>
          </cell>
          <cell r="AD356" t="str">
            <v>n/a</v>
          </cell>
          <cell r="AE356" t="str">
            <v>n/a</v>
          </cell>
        </row>
        <row r="357">
          <cell r="B357" t="str">
            <v>Willow Herb, Cinnamon</v>
          </cell>
          <cell r="C357" t="str">
            <v>Epilobium coloratum</v>
          </cell>
          <cell r="D357" t="str">
            <v>forb</v>
          </cell>
          <cell r="E357" t="str">
            <v>Pink</v>
          </cell>
          <cell r="F357" t="str">
            <v>Jun - Sep</v>
          </cell>
          <cell r="G357" t="str">
            <v xml:space="preserve">24"      </v>
          </cell>
          <cell r="H357">
            <v>250000</v>
          </cell>
          <cell r="J357" t="str">
            <v>no</v>
          </cell>
          <cell r="K357" t="str">
            <v>X</v>
          </cell>
          <cell r="L357" t="str">
            <v>X</v>
          </cell>
          <cell r="M357" t="str">
            <v>X</v>
          </cell>
          <cell r="N357" t="str">
            <v>no</v>
          </cell>
          <cell r="O357" t="str">
            <v>no</v>
          </cell>
          <cell r="P357" t="str">
            <v>no</v>
          </cell>
          <cell r="Q357" t="str">
            <v>no</v>
          </cell>
          <cell r="V357" t="str">
            <v>yes</v>
          </cell>
          <cell r="W357" t="str">
            <v>no</v>
          </cell>
          <cell r="X357" t="str">
            <v>Early</v>
          </cell>
          <cell r="Y357" t="str">
            <v>Mid</v>
          </cell>
          <cell r="Z357" t="str">
            <v>Late</v>
          </cell>
          <cell r="AD357" t="str">
            <v>unknown</v>
          </cell>
          <cell r="AE357" t="str">
            <v>unknown</v>
          </cell>
        </row>
        <row r="358">
          <cell r="B358" t="str">
            <v>Willow, Water</v>
          </cell>
          <cell r="C358" t="str">
            <v>Justicia americana</v>
          </cell>
          <cell r="D358" t="str">
            <v>forb</v>
          </cell>
          <cell r="E358" t="str">
            <v>Lavender</v>
          </cell>
          <cell r="F358" t="str">
            <v>Jun-Aug</v>
          </cell>
          <cell r="G358" t="str">
            <v>1’-2’</v>
          </cell>
          <cell r="H358">
            <v>75000</v>
          </cell>
          <cell r="J358" t="str">
            <v>?</v>
          </cell>
          <cell r="K358" t="str">
            <v>?</v>
          </cell>
          <cell r="L358" t="str">
            <v>?</v>
          </cell>
          <cell r="M358" t="str">
            <v>?</v>
          </cell>
          <cell r="N358" t="str">
            <v>?</v>
          </cell>
          <cell r="O358" t="str">
            <v>?</v>
          </cell>
          <cell r="P358" t="str">
            <v>?</v>
          </cell>
          <cell r="Q358" t="str">
            <v>?</v>
          </cell>
          <cell r="V358" t="str">
            <v>no</v>
          </cell>
          <cell r="W358" t="str">
            <v>no</v>
          </cell>
          <cell r="X358" t="str">
            <v>Early</v>
          </cell>
          <cell r="Y358" t="str">
            <v>Mid</v>
          </cell>
          <cell r="Z358" t="str">
            <v>Late</v>
          </cell>
          <cell r="AC358" t="str">
            <v>X</v>
          </cell>
          <cell r="AD358" t="str">
            <v>Very attractive</v>
          </cell>
        </row>
        <row r="359">
          <cell r="B359" t="str">
            <v>Wingstem</v>
          </cell>
          <cell r="C359" t="str">
            <v>Actinomeris alternifolia</v>
          </cell>
          <cell r="D359" t="str">
            <v>forb</v>
          </cell>
          <cell r="E359" t="str">
            <v>Yellow</v>
          </cell>
          <cell r="F359" t="str">
            <v>Jul - Sep</v>
          </cell>
          <cell r="G359" t="str">
            <v xml:space="preserve">96"      </v>
          </cell>
          <cell r="H359">
            <v>9000</v>
          </cell>
          <cell r="J359" t="str">
            <v>no</v>
          </cell>
          <cell r="K359" t="str">
            <v>X</v>
          </cell>
          <cell r="L359" t="str">
            <v>X</v>
          </cell>
          <cell r="M359" t="str">
            <v>X</v>
          </cell>
          <cell r="N359" t="str">
            <v>no</v>
          </cell>
          <cell r="O359" t="str">
            <v>no</v>
          </cell>
          <cell r="P359" t="str">
            <v>no</v>
          </cell>
          <cell r="Q359" t="str">
            <v>no</v>
          </cell>
          <cell r="V359" t="str">
            <v>yes</v>
          </cell>
          <cell r="W359" t="str">
            <v>no</v>
          </cell>
          <cell r="X359" t="str">
            <v/>
          </cell>
          <cell r="Y359" t="str">
            <v>Mid</v>
          </cell>
          <cell r="Z359" t="str">
            <v>Late</v>
          </cell>
          <cell r="AC359" t="str">
            <v>X</v>
          </cell>
          <cell r="AD359" t="str">
            <v>Moderately attractive</v>
          </cell>
        </row>
        <row r="360">
          <cell r="B360" t="str">
            <v>Wood Mint, Hairy</v>
          </cell>
          <cell r="C360" t="str">
            <v>Blephilia hirsuta</v>
          </cell>
          <cell r="D360" t="str">
            <v>forb</v>
          </cell>
          <cell r="E360" t="str">
            <v>White</v>
          </cell>
          <cell r="F360" t="str">
            <v>Jun - Sep</v>
          </cell>
          <cell r="G360" t="str">
            <v xml:space="preserve">36"      </v>
          </cell>
          <cell r="H360">
            <v>240000</v>
          </cell>
          <cell r="J360" t="str">
            <v>?</v>
          </cell>
          <cell r="K360" t="str">
            <v>no</v>
          </cell>
          <cell r="L360" t="str">
            <v>X</v>
          </cell>
          <cell r="M360" t="str">
            <v>X</v>
          </cell>
          <cell r="N360" t="str">
            <v>no</v>
          </cell>
          <cell r="O360" t="str">
            <v>no</v>
          </cell>
          <cell r="P360" t="str">
            <v>?</v>
          </cell>
          <cell r="Q360" t="str">
            <v>?</v>
          </cell>
          <cell r="V360" t="str">
            <v>no</v>
          </cell>
          <cell r="W360" t="str">
            <v>no</v>
          </cell>
          <cell r="X360" t="str">
            <v>Early</v>
          </cell>
          <cell r="Y360" t="str">
            <v>Mid</v>
          </cell>
          <cell r="Z360" t="str">
            <v>Late</v>
          </cell>
          <cell r="AC360" t="str">
            <v>X</v>
          </cell>
          <cell r="AD360" t="str">
            <v>Very attractive</v>
          </cell>
        </row>
        <row r="361">
          <cell r="B361" t="str">
            <v>Woolgrass</v>
          </cell>
          <cell r="C361" t="str">
            <v>Scirpus cyperinus</v>
          </cell>
          <cell r="D361" t="str">
            <v>sedge/rush/grass</v>
          </cell>
          <cell r="E361" t="str">
            <v xml:space="preserve">   </v>
          </cell>
          <cell r="F361" t="str">
            <v xml:space="preserve"> - </v>
          </cell>
          <cell r="G361" t="str">
            <v xml:space="preserve">60"      </v>
          </cell>
          <cell r="H361">
            <v>1700000</v>
          </cell>
          <cell r="J361" t="str">
            <v>?</v>
          </cell>
          <cell r="K361" t="str">
            <v>X</v>
          </cell>
          <cell r="L361" t="str">
            <v>X</v>
          </cell>
          <cell r="M361" t="str">
            <v>no</v>
          </cell>
          <cell r="N361" t="str">
            <v>no</v>
          </cell>
          <cell r="O361" t="str">
            <v>no</v>
          </cell>
          <cell r="P361" t="str">
            <v>?</v>
          </cell>
          <cell r="Q361" t="str">
            <v>?</v>
          </cell>
          <cell r="V361" t="str">
            <v>no</v>
          </cell>
          <cell r="W361" t="str">
            <v>no</v>
          </cell>
          <cell r="X361" t="str">
            <v/>
          </cell>
          <cell r="Y361" t="str">
            <v/>
          </cell>
          <cell r="Z361" t="str">
            <v/>
          </cell>
          <cell r="AD361" t="str">
            <v>n/a</v>
          </cell>
        </row>
      </sheetData>
      <sheetData sheetId="5">
        <row r="4">
          <cell r="E4" t="str">
            <v>Barley</v>
          </cell>
          <cell r="F4" t="str">
            <v>Barley</v>
          </cell>
          <cell r="G4" t="str">
            <v>Barley</v>
          </cell>
          <cell r="H4" t="str">
            <v>Barley</v>
          </cell>
          <cell r="I4" t="str">
            <v>Barley</v>
          </cell>
        </row>
        <row r="5">
          <cell r="E5" t="str">
            <v>Buckwheat</v>
          </cell>
          <cell r="F5" t="str">
            <v>Buckwheat</v>
          </cell>
          <cell r="G5" t="str">
            <v>Buckwheat</v>
          </cell>
          <cell r="H5" t="str">
            <v>Buckwheat</v>
          </cell>
          <cell r="I5" t="str">
            <v>Buckwheat</v>
          </cell>
        </row>
        <row r="6">
          <cell r="E6" t="str">
            <v>Clover, Balansa</v>
          </cell>
          <cell r="F6" t="str">
            <v>Clover, Balansa</v>
          </cell>
          <cell r="G6" t="str">
            <v>Clover, Balansa</v>
          </cell>
          <cell r="H6" t="str">
            <v>Clover, Balansa</v>
          </cell>
          <cell r="I6" t="str">
            <v>Clover, Balansa</v>
          </cell>
        </row>
        <row r="7">
          <cell r="E7" t="str">
            <v>Clover, Berseem</v>
          </cell>
          <cell r="F7" t="str">
            <v>Clover, Berseem</v>
          </cell>
          <cell r="G7" t="str">
            <v>Clover, Crimson</v>
          </cell>
          <cell r="H7" t="str">
            <v>Clover, Berseem</v>
          </cell>
          <cell r="I7" t="str">
            <v>Clover, Berseem</v>
          </cell>
        </row>
        <row r="8">
          <cell r="E8" t="str">
            <v>Clover, Crimson</v>
          </cell>
          <cell r="F8" t="str">
            <v>Clover, Crimson</v>
          </cell>
          <cell r="G8" t="str">
            <v>Clover, Red (cover crop)</v>
          </cell>
          <cell r="H8" t="str">
            <v>Clover, Crimson</v>
          </cell>
          <cell r="I8" t="str">
            <v>Clover, Crimson</v>
          </cell>
        </row>
        <row r="9">
          <cell r="E9" t="str">
            <v>Clover, Red (cover crop)</v>
          </cell>
          <cell r="F9" t="str">
            <v>Clover, Red (cover crop)</v>
          </cell>
          <cell r="G9" t="str">
            <v>Hemp, Sunn</v>
          </cell>
          <cell r="H9" t="str">
            <v>Clover, Red (cover crop)</v>
          </cell>
          <cell r="I9" t="str">
            <v>Clover, Red (cover crop)</v>
          </cell>
        </row>
        <row r="10">
          <cell r="E10" t="str">
            <v>Flax</v>
          </cell>
          <cell r="F10" t="str">
            <v>Flax</v>
          </cell>
          <cell r="G10" t="str">
            <v>Kale</v>
          </cell>
          <cell r="H10" t="str">
            <v>Flax</v>
          </cell>
          <cell r="I10" t="str">
            <v>Flax</v>
          </cell>
        </row>
        <row r="11">
          <cell r="E11" t="str">
            <v>Hemp, Sunn</v>
          </cell>
          <cell r="F11" t="str">
            <v>Hemp, Sunn</v>
          </cell>
          <cell r="G11" t="str">
            <v>Millet, Japanese</v>
          </cell>
          <cell r="H11" t="str">
            <v>Hemp, Sunn</v>
          </cell>
          <cell r="I11" t="str">
            <v>Hemp, Sunn</v>
          </cell>
        </row>
        <row r="12">
          <cell r="E12" t="str">
            <v>Kale</v>
          </cell>
          <cell r="F12" t="str">
            <v>Kale</v>
          </cell>
          <cell r="G12" t="str">
            <v>Millet, Pearl</v>
          </cell>
          <cell r="H12" t="str">
            <v>Kale</v>
          </cell>
          <cell r="I12" t="str">
            <v>Kale</v>
          </cell>
        </row>
        <row r="13">
          <cell r="E13" t="str">
            <v>Millet, Japanese</v>
          </cell>
          <cell r="F13" t="str">
            <v>Millet, Japanese</v>
          </cell>
          <cell r="G13" t="str">
            <v>Oats, (Spring &amp; Black)</v>
          </cell>
          <cell r="H13" t="str">
            <v>Millet, Japanese</v>
          </cell>
          <cell r="I13" t="str">
            <v>Millet, Japanese</v>
          </cell>
        </row>
        <row r="14">
          <cell r="E14" t="str">
            <v>Millet, Pearl</v>
          </cell>
          <cell r="F14" t="str">
            <v>Millet, Pearl</v>
          </cell>
          <cell r="G14" t="str">
            <v>Peas, (Field/Spring/Winter)</v>
          </cell>
          <cell r="H14" t="str">
            <v>Millet, Pearl</v>
          </cell>
          <cell r="I14" t="str">
            <v>Millet, Pearl</v>
          </cell>
        </row>
        <row r="15">
          <cell r="E15" t="str">
            <v>Oats, (Spring &amp; Black)</v>
          </cell>
          <cell r="F15" t="str">
            <v>Oats, (Spring &amp; Black)</v>
          </cell>
          <cell r="G15" t="str">
            <v>Pea, Cow</v>
          </cell>
          <cell r="H15" t="str">
            <v>Oats, (Spring &amp; Black)</v>
          </cell>
          <cell r="I15" t="str">
            <v>Oats, (Spring &amp; Black)</v>
          </cell>
        </row>
        <row r="16">
          <cell r="E16" t="str">
            <v>Peas, (Field/Spring/Winter)</v>
          </cell>
          <cell r="F16" t="str">
            <v>Peas, (Field/Spring/Winter)</v>
          </cell>
          <cell r="G16" t="str">
            <v>Phacelia</v>
          </cell>
          <cell r="H16" t="str">
            <v>Peas, (Field/Spring/Winter)</v>
          </cell>
          <cell r="I16" t="str">
            <v>Peas, (Field/Spring/Winter)</v>
          </cell>
        </row>
        <row r="17">
          <cell r="E17" t="str">
            <v>Pea, Cow</v>
          </cell>
          <cell r="F17" t="str">
            <v>Pea, Cow</v>
          </cell>
          <cell r="G17" t="str">
            <v>Radish, (Oil Seed)</v>
          </cell>
          <cell r="H17" t="str">
            <v>Pea, Cow</v>
          </cell>
          <cell r="I17" t="str">
            <v>Pea, Cow</v>
          </cell>
        </row>
        <row r="18">
          <cell r="E18" t="str">
            <v>Phacelia</v>
          </cell>
          <cell r="F18" t="str">
            <v>Phacelia</v>
          </cell>
          <cell r="G18" t="str">
            <v>Rapeseed</v>
          </cell>
          <cell r="H18" t="str">
            <v>Phacelia</v>
          </cell>
          <cell r="I18" t="str">
            <v>Phacelia</v>
          </cell>
        </row>
        <row r="19">
          <cell r="E19" t="str">
            <v>Radish, (Oil Seed)</v>
          </cell>
          <cell r="F19" t="str">
            <v>Radish, (Oil Seed)</v>
          </cell>
          <cell r="G19" t="str">
            <v>Rye, Winter Cereal</v>
          </cell>
          <cell r="H19" t="str">
            <v>Radish, (Oil Seed)</v>
          </cell>
          <cell r="I19" t="str">
            <v>Radish, (Oil Seed)</v>
          </cell>
        </row>
        <row r="20">
          <cell r="E20" t="str">
            <v>Rapeseed</v>
          </cell>
          <cell r="F20" t="str">
            <v>Rapeseed</v>
          </cell>
          <cell r="G20" t="str">
            <v>Ryegrass, Annual</v>
          </cell>
          <cell r="H20" t="str">
            <v>Rapeseed</v>
          </cell>
          <cell r="I20" t="str">
            <v>Rapeseed</v>
          </cell>
        </row>
        <row r="21">
          <cell r="E21" t="str">
            <v>Rye, Winter Cereal</v>
          </cell>
          <cell r="F21" t="str">
            <v>Rye, Winter Cereal</v>
          </cell>
          <cell r="G21" t="str">
            <v>Sorghum-sudangrass</v>
          </cell>
          <cell r="H21" t="str">
            <v>Rye, Winter Cereal</v>
          </cell>
          <cell r="I21" t="str">
            <v>Rye, Winter Cereal</v>
          </cell>
        </row>
        <row r="22">
          <cell r="E22" t="str">
            <v>Ryegrass, Annual</v>
          </cell>
          <cell r="F22" t="str">
            <v>Ryegrass, Annual</v>
          </cell>
          <cell r="G22" t="str">
            <v>Soybean, (Forage &amp; Field)</v>
          </cell>
          <cell r="H22" t="str">
            <v>Ryegrass, Annual</v>
          </cell>
          <cell r="I22" t="str">
            <v>Ryegrass, Annual</v>
          </cell>
        </row>
        <row r="23">
          <cell r="E23" t="str">
            <v>Sorghum-sudangrass</v>
          </cell>
          <cell r="F23" t="str">
            <v>Sorghum-sudangrass</v>
          </cell>
          <cell r="G23" t="str">
            <v>Sudangrass</v>
          </cell>
          <cell r="H23" t="str">
            <v>Sorghum-sudangrass</v>
          </cell>
          <cell r="I23" t="str">
            <v>Sorghum-sudangrass</v>
          </cell>
        </row>
        <row r="24">
          <cell r="E24" t="str">
            <v>Soybean, (Forage &amp; Field)</v>
          </cell>
          <cell r="F24" t="str">
            <v>Soybean, (Forage &amp; Field)</v>
          </cell>
          <cell r="G24" t="str">
            <v>Sunflower</v>
          </cell>
          <cell r="H24" t="str">
            <v>Soybean, (Forage &amp; Field)</v>
          </cell>
          <cell r="I24" t="str">
            <v>Soybean, (Forage &amp; Field)</v>
          </cell>
        </row>
        <row r="25">
          <cell r="E25" t="str">
            <v>Sudangrass</v>
          </cell>
          <cell r="F25" t="str">
            <v>Sudangrass</v>
          </cell>
          <cell r="G25" t="str">
            <v>Triticale</v>
          </cell>
          <cell r="H25" t="str">
            <v>Sudangrass</v>
          </cell>
          <cell r="I25" t="str">
            <v>Sudangrass</v>
          </cell>
        </row>
        <row r="26">
          <cell r="E26" t="str">
            <v>Sunflower</v>
          </cell>
          <cell r="F26" t="str">
            <v>Sunflower</v>
          </cell>
          <cell r="G26" t="str">
            <v>Turnips/Pasja</v>
          </cell>
          <cell r="H26" t="str">
            <v>Sunflower</v>
          </cell>
          <cell r="I26" t="str">
            <v>Sunflower</v>
          </cell>
        </row>
        <row r="27">
          <cell r="E27" t="str">
            <v>Triticale</v>
          </cell>
          <cell r="F27" t="str">
            <v>Triticale</v>
          </cell>
          <cell r="G27" t="str">
            <v>Vetch, Hairy</v>
          </cell>
          <cell r="H27" t="str">
            <v>Triticale</v>
          </cell>
          <cell r="I27" t="str">
            <v>Triticale</v>
          </cell>
        </row>
        <row r="28">
          <cell r="E28" t="str">
            <v>Turnips/Pasja</v>
          </cell>
          <cell r="F28" t="str">
            <v>Turnips/Pasja</v>
          </cell>
          <cell r="H28" t="str">
            <v>Turnips/Pasja</v>
          </cell>
          <cell r="I28" t="str">
            <v>Turnips/Pasja</v>
          </cell>
        </row>
        <row r="29">
          <cell r="E29" t="str">
            <v>Vetch, Hairy</v>
          </cell>
          <cell r="F29" t="str">
            <v>Vetch, Hairy</v>
          </cell>
          <cell r="H29" t="str">
            <v>Vetch, Hairy</v>
          </cell>
          <cell r="I29" t="str">
            <v>Vetch, Hairy</v>
          </cell>
        </row>
        <row r="30">
          <cell r="E30" t="str">
            <v>Wheat, (Winter &amp; Spelt)</v>
          </cell>
          <cell r="F30" t="str">
            <v>Wheat, (Winter &amp; Spelt)</v>
          </cell>
          <cell r="H30" t="str">
            <v>Wheat, (Winter &amp; Spelt)</v>
          </cell>
          <cell r="I30" t="str">
            <v>Wheat, (Winter &amp; Spelt)</v>
          </cell>
        </row>
      </sheetData>
      <sheetData sheetId="6">
        <row r="9">
          <cell r="B9">
            <v>0</v>
          </cell>
        </row>
        <row r="101">
          <cell r="B101" t="str">
            <v>Orchardgrass</v>
          </cell>
          <cell r="C101" t="e">
            <v>#REF!</v>
          </cell>
        </row>
        <row r="102">
          <cell r="B102" t="str">
            <v>Bluegrass, Kentucky</v>
          </cell>
          <cell r="C102" t="e">
            <v>#REF!</v>
          </cell>
        </row>
        <row r="112">
          <cell r="B112" t="str">
            <v>Clover, (Ladino type) White</v>
          </cell>
          <cell r="C112" t="e">
            <v>#REF!</v>
          </cell>
        </row>
        <row r="113">
          <cell r="B113" t="str">
            <v>Clover, (white dutch)</v>
          </cell>
          <cell r="C113" t="e">
            <v>#REF!</v>
          </cell>
        </row>
        <row r="114">
          <cell r="B114" t="str">
            <v>Clover, Alsike</v>
          </cell>
          <cell r="C114" t="e">
            <v>#REF!</v>
          </cell>
        </row>
        <row r="115">
          <cell r="B115" t="str">
            <v>Clover, Red</v>
          </cell>
          <cell r="C115" t="e">
            <v>#REF!</v>
          </cell>
        </row>
        <row r="116">
          <cell r="B116" t="str">
            <v>Birdsfoot Trefoil</v>
          </cell>
          <cell r="C116" t="e">
            <v>#REF!</v>
          </cell>
        </row>
      </sheetData>
      <sheetData sheetId="7"/>
      <sheetData sheetId="8">
        <row r="1">
          <cell r="A1" t="str">
            <v>VERY POORLY DRAINED</v>
          </cell>
          <cell r="B1">
            <v>34</v>
          </cell>
          <cell r="C1">
            <v>35</v>
          </cell>
          <cell r="E1" t="str">
            <v>NONE</v>
          </cell>
        </row>
        <row r="2">
          <cell r="A2" t="str">
            <v>POORLY DRAINED</v>
          </cell>
          <cell r="B2">
            <v>35</v>
          </cell>
          <cell r="C2">
            <v>36</v>
          </cell>
          <cell r="E2" t="str">
            <v>&lt;= 6.5</v>
          </cell>
        </row>
        <row r="3">
          <cell r="A3" t="str">
            <v>SOMEWHAT POORLY DRAINED</v>
          </cell>
          <cell r="B3">
            <v>36</v>
          </cell>
          <cell r="C3">
            <v>37</v>
          </cell>
          <cell r="E3" t="str">
            <v>&lt;= 6.4</v>
          </cell>
        </row>
        <row r="4">
          <cell r="A4" t="str">
            <v>MODERATELY WELL DRAINED</v>
          </cell>
          <cell r="B4">
            <v>37</v>
          </cell>
          <cell r="C4">
            <v>37</v>
          </cell>
          <cell r="E4" t="str">
            <v>&lt;= 6.3</v>
          </cell>
        </row>
        <row r="5">
          <cell r="A5" t="str">
            <v>WELL DRAINED</v>
          </cell>
          <cell r="B5">
            <v>38</v>
          </cell>
          <cell r="C5">
            <v>38</v>
          </cell>
          <cell r="E5" t="str">
            <v>&lt;= 6.2</v>
          </cell>
        </row>
        <row r="6">
          <cell r="A6" t="str">
            <v>EXCESSIVELY DRAINED</v>
          </cell>
          <cell r="B6">
            <v>39</v>
          </cell>
          <cell r="C6">
            <v>39</v>
          </cell>
          <cell r="E6" t="str">
            <v>&lt;= 6.1</v>
          </cell>
        </row>
        <row r="7">
          <cell r="A7" t="str">
            <v>MUCK</v>
          </cell>
          <cell r="B7">
            <v>40</v>
          </cell>
          <cell r="C7">
            <v>41</v>
          </cell>
          <cell r="E7" t="str">
            <v>&lt;= 6.0</v>
          </cell>
        </row>
        <row r="8">
          <cell r="E8" t="str">
            <v>&lt;= 5.9</v>
          </cell>
        </row>
        <row r="9">
          <cell r="E9" t="str">
            <v>&lt;= 5.8</v>
          </cell>
        </row>
        <row r="10">
          <cell r="E10" t="str">
            <v>&lt;= 5.7</v>
          </cell>
        </row>
        <row r="11">
          <cell r="A11" t="str">
            <v>VERY POORLY DRAINED</v>
          </cell>
          <cell r="B11">
            <v>9</v>
          </cell>
          <cell r="C11">
            <v>10</v>
          </cell>
          <cell r="E11" t="str">
            <v>&lt;= 5.6</v>
          </cell>
        </row>
        <row r="12">
          <cell r="A12" t="str">
            <v>POORLY DRAINED</v>
          </cell>
          <cell r="B12">
            <v>10</v>
          </cell>
          <cell r="C12">
            <v>11</v>
          </cell>
          <cell r="E12" t="str">
            <v>&lt;= 5.5</v>
          </cell>
        </row>
        <row r="13">
          <cell r="A13" t="str">
            <v>SOMEWHAT POORLY DRAINED</v>
          </cell>
          <cell r="B13">
            <v>11</v>
          </cell>
          <cell r="C13">
            <v>12</v>
          </cell>
          <cell r="E13" t="str">
            <v>&lt;= 5.4</v>
          </cell>
        </row>
        <row r="14">
          <cell r="A14" t="str">
            <v>MODERATELY WELL DRAINED</v>
          </cell>
          <cell r="B14">
            <v>12</v>
          </cell>
          <cell r="C14">
            <v>12</v>
          </cell>
          <cell r="E14" t="str">
            <v>&lt;= 5.3</v>
          </cell>
        </row>
        <row r="15">
          <cell r="A15" t="str">
            <v>WELL DRAINED</v>
          </cell>
          <cell r="B15">
            <v>13</v>
          </cell>
          <cell r="C15">
            <v>13</v>
          </cell>
          <cell r="E15" t="str">
            <v>&lt;= 5.2</v>
          </cell>
        </row>
        <row r="16">
          <cell r="A16" t="str">
            <v>EXCESSIVELY DRAINED</v>
          </cell>
          <cell r="B16">
            <v>14</v>
          </cell>
          <cell r="C16">
            <v>14</v>
          </cell>
          <cell r="E16" t="str">
            <v>&lt;= 5.1</v>
          </cell>
        </row>
        <row r="17">
          <cell r="A17" t="str">
            <v>MUCK</v>
          </cell>
          <cell r="B17">
            <v>15</v>
          </cell>
          <cell r="C17">
            <v>16</v>
          </cell>
          <cell r="E17" t="str">
            <v>&gt;= 6.5</v>
          </cell>
        </row>
        <row r="18">
          <cell r="E18" t="str">
            <v>&gt;= 6.6</v>
          </cell>
        </row>
        <row r="19">
          <cell r="E19" t="str">
            <v>&gt;= 6.7</v>
          </cell>
        </row>
        <row r="20">
          <cell r="E20" t="str">
            <v>&gt;= 6.8</v>
          </cell>
        </row>
        <row r="21">
          <cell r="A21" t="str">
            <v>VERY POORLY DRAINED</v>
          </cell>
          <cell r="B21">
            <v>8</v>
          </cell>
          <cell r="C21">
            <v>9</v>
          </cell>
          <cell r="E21" t="str">
            <v>&gt;= 6.9</v>
          </cell>
        </row>
        <row r="22">
          <cell r="A22" t="str">
            <v>POORLY DRAINED</v>
          </cell>
          <cell r="B22">
            <v>9</v>
          </cell>
          <cell r="C22">
            <v>10</v>
          </cell>
          <cell r="E22" t="str">
            <v>&gt;= 7.0</v>
          </cell>
        </row>
        <row r="23">
          <cell r="A23" t="str">
            <v>SOMEWHAT POORLY DRAINED</v>
          </cell>
          <cell r="B23">
            <v>10</v>
          </cell>
          <cell r="C23">
            <v>11</v>
          </cell>
          <cell r="E23" t="str">
            <v>&gt;= 7.1</v>
          </cell>
        </row>
        <row r="24">
          <cell r="A24" t="str">
            <v>MODERATELY WELL DRAINED</v>
          </cell>
          <cell r="B24">
            <v>11</v>
          </cell>
          <cell r="C24">
            <v>11</v>
          </cell>
          <cell r="E24" t="str">
            <v>&gt;= 7.2</v>
          </cell>
        </row>
        <row r="25">
          <cell r="A25" t="str">
            <v>WELL DRAINED</v>
          </cell>
          <cell r="B25">
            <v>12</v>
          </cell>
          <cell r="C25">
            <v>12</v>
          </cell>
          <cell r="E25" t="str">
            <v>&gt;= 7.3</v>
          </cell>
        </row>
        <row r="26">
          <cell r="A26" t="str">
            <v>EXCESSIVELY DRAINED</v>
          </cell>
          <cell r="B26">
            <v>13</v>
          </cell>
          <cell r="C26">
            <v>13</v>
          </cell>
          <cell r="E26" t="str">
            <v>&gt;= 7.4</v>
          </cell>
        </row>
        <row r="27">
          <cell r="A27" t="str">
            <v>MUCK</v>
          </cell>
          <cell r="B27">
            <v>14</v>
          </cell>
          <cell r="C27">
            <v>15</v>
          </cell>
          <cell r="E27" t="str">
            <v>&gt;= 7.5</v>
          </cell>
        </row>
        <row r="28">
          <cell r="E28" t="str">
            <v>&gt;= 7.6</v>
          </cell>
        </row>
        <row r="29">
          <cell r="E29" t="str">
            <v>&gt;= 7.7</v>
          </cell>
        </row>
        <row r="30">
          <cell r="E30" t="str">
            <v>&gt;= 7.8</v>
          </cell>
        </row>
        <row r="31">
          <cell r="E31" t="str">
            <v>&gt;= 7.9</v>
          </cell>
        </row>
        <row r="32">
          <cell r="E32" t="str">
            <v>&gt;= 8.0</v>
          </cell>
        </row>
        <row r="33">
          <cell r="E33" t="str">
            <v>&gt;= 8.1</v>
          </cell>
        </row>
        <row r="34">
          <cell r="E34" t="str">
            <v>&gt;= 8.2</v>
          </cell>
        </row>
        <row r="35">
          <cell r="E35" t="str">
            <v>&gt;= 8.3</v>
          </cell>
        </row>
        <row r="36">
          <cell r="E36" t="str">
            <v>&gt;= 8.4</v>
          </cell>
        </row>
        <row r="37">
          <cell r="E37" t="str">
            <v>&gt;= 8.5</v>
          </cell>
        </row>
        <row r="38">
          <cell r="E38" t="str">
            <v>&gt;= 8.6</v>
          </cell>
        </row>
        <row r="39">
          <cell r="E39" t="str">
            <v>&gt;= 8.7</v>
          </cell>
        </row>
        <row r="40">
          <cell r="E40" t="str">
            <v>&gt;= 8.8</v>
          </cell>
        </row>
        <row r="41">
          <cell r="E41" t="str">
            <v>&gt;= 8.9</v>
          </cell>
        </row>
        <row r="44">
          <cell r="A44" t="str">
            <v>N Source</v>
          </cell>
        </row>
        <row r="45">
          <cell r="A45" t="str">
            <v>N Scavenger</v>
          </cell>
        </row>
        <row r="46">
          <cell r="A46" t="str">
            <v>Soil Builder</v>
          </cell>
        </row>
        <row r="47">
          <cell r="A47" t="str">
            <v>Erosion Fighter</v>
          </cell>
        </row>
        <row r="48">
          <cell r="A48" t="str">
            <v>Weed Fighter</v>
          </cell>
        </row>
        <row r="49">
          <cell r="A49" t="str">
            <v>Quick Growth</v>
          </cell>
        </row>
        <row r="50">
          <cell r="A50" t="str">
            <v>Lasting Residue</v>
          </cell>
        </row>
        <row r="51">
          <cell r="A51" t="str">
            <v>Good Grazing</v>
          </cell>
        </row>
        <row r="52">
          <cell r="A52" t="str">
            <v>Forage Harvest Value</v>
          </cell>
        </row>
        <row r="53">
          <cell r="A53" t="str">
            <v>Grain/Seed Harvest Value</v>
          </cell>
        </row>
        <row r="54">
          <cell r="A54" t="str">
            <v>Interseed with Cash Crop</v>
          </cell>
        </row>
      </sheetData>
      <sheetData sheetId="9">
        <row r="2">
          <cell r="A2" t="str">
            <v>327 (CONSERVATION COVER) - general purpose</v>
          </cell>
          <cell r="B2">
            <v>8</v>
          </cell>
          <cell r="C2">
            <v>-35</v>
          </cell>
          <cell r="D2">
            <v>30</v>
          </cell>
          <cell r="E2">
            <v>-30</v>
          </cell>
          <cell r="F2">
            <v>30</v>
          </cell>
          <cell r="G2">
            <v>30</v>
          </cell>
          <cell r="H2">
            <v>-30</v>
          </cell>
          <cell r="I2">
            <v>-25</v>
          </cell>
          <cell r="J2">
            <v>0</v>
          </cell>
          <cell r="K2">
            <v>-25</v>
          </cell>
          <cell r="L2">
            <v>1</v>
          </cell>
          <cell r="M2">
            <v>1</v>
          </cell>
          <cell r="N2">
            <v>0</v>
          </cell>
          <cell r="O2">
            <v>0</v>
          </cell>
          <cell r="P2">
            <v>1</v>
          </cell>
          <cell r="Q2">
            <v>0</v>
          </cell>
          <cell r="R2">
            <v>0</v>
          </cell>
          <cell r="S2">
            <v>50</v>
          </cell>
          <cell r="T2">
            <v>0.5</v>
          </cell>
          <cell r="U2">
            <v>0.5</v>
          </cell>
        </row>
        <row r="3">
          <cell r="A3" t="str">
            <v>327 (CONSERVATION COVER) - general purpose + erosive</v>
          </cell>
          <cell r="B3">
            <v>8</v>
          </cell>
          <cell r="C3">
            <v>-35</v>
          </cell>
          <cell r="D3">
            <v>30</v>
          </cell>
          <cell r="E3">
            <v>-30</v>
          </cell>
          <cell r="F3">
            <v>30</v>
          </cell>
          <cell r="G3">
            <v>30</v>
          </cell>
          <cell r="H3">
            <v>-30</v>
          </cell>
          <cell r="I3">
            <v>-25</v>
          </cell>
          <cell r="J3">
            <v>0</v>
          </cell>
          <cell r="K3">
            <v>-25</v>
          </cell>
          <cell r="L3">
            <v>1</v>
          </cell>
          <cell r="M3">
            <v>1</v>
          </cell>
          <cell r="N3">
            <v>0</v>
          </cell>
          <cell r="O3">
            <v>0</v>
          </cell>
          <cell r="P3">
            <v>1</v>
          </cell>
          <cell r="Q3">
            <v>0</v>
          </cell>
          <cell r="R3">
            <v>0</v>
          </cell>
          <cell r="S3">
            <v>47</v>
          </cell>
          <cell r="T3">
            <v>1</v>
          </cell>
          <cell r="U3">
            <v>0.75</v>
          </cell>
        </row>
        <row r="4">
          <cell r="A4" t="str">
            <v>327 (CONSERVATION COVER) - wildlife primary</v>
          </cell>
          <cell r="B4">
            <v>10</v>
          </cell>
          <cell r="C4">
            <v>-35</v>
          </cell>
          <cell r="D4">
            <v>30</v>
          </cell>
          <cell r="E4">
            <v>-30</v>
          </cell>
          <cell r="F4">
            <v>30</v>
          </cell>
          <cell r="G4">
            <v>30</v>
          </cell>
          <cell r="H4">
            <v>-30</v>
          </cell>
          <cell r="I4">
            <v>0</v>
          </cell>
          <cell r="J4">
            <v>0</v>
          </cell>
          <cell r="K4">
            <v>-50</v>
          </cell>
          <cell r="L4">
            <v>2</v>
          </cell>
          <cell r="M4">
            <v>2</v>
          </cell>
          <cell r="N4">
            <v>0</v>
          </cell>
          <cell r="O4">
            <v>0</v>
          </cell>
          <cell r="P4">
            <v>2</v>
          </cell>
          <cell r="Q4">
            <v>0</v>
          </cell>
          <cell r="R4">
            <v>0</v>
          </cell>
          <cell r="S4">
            <v>50</v>
          </cell>
          <cell r="T4">
            <v>0.5</v>
          </cell>
          <cell r="U4">
            <v>0.25</v>
          </cell>
        </row>
        <row r="5">
          <cell r="A5" t="str">
            <v>327 (CONSERVATION COVER) - wildlife + erosive/winter habitat</v>
          </cell>
          <cell r="B5">
            <v>9</v>
          </cell>
          <cell r="C5">
            <v>-35</v>
          </cell>
          <cell r="D5">
            <v>30</v>
          </cell>
          <cell r="E5">
            <v>-30</v>
          </cell>
          <cell r="F5">
            <v>30</v>
          </cell>
          <cell r="G5">
            <v>30</v>
          </cell>
          <cell r="H5">
            <v>-30</v>
          </cell>
          <cell r="I5">
            <v>0</v>
          </cell>
          <cell r="J5">
            <v>0</v>
          </cell>
          <cell r="K5">
            <v>-50</v>
          </cell>
          <cell r="L5">
            <v>2</v>
          </cell>
          <cell r="M5">
            <v>2</v>
          </cell>
          <cell r="N5">
            <v>0</v>
          </cell>
          <cell r="O5">
            <v>0</v>
          </cell>
          <cell r="P5">
            <v>2</v>
          </cell>
          <cell r="Q5">
            <v>0</v>
          </cell>
          <cell r="R5">
            <v>0</v>
          </cell>
          <cell r="S5">
            <v>47</v>
          </cell>
          <cell r="T5">
            <v>0.5</v>
          </cell>
          <cell r="U5">
            <v>0.5</v>
          </cell>
        </row>
        <row r="6">
          <cell r="A6" t="str">
            <v>327 (CONSERVATION COVER) - pollinator habitat</v>
          </cell>
          <cell r="B6">
            <v>10</v>
          </cell>
          <cell r="C6">
            <v>-35</v>
          </cell>
          <cell r="D6">
            <v>30</v>
          </cell>
          <cell r="E6">
            <v>-30</v>
          </cell>
          <cell r="F6">
            <v>30</v>
          </cell>
          <cell r="G6">
            <v>30</v>
          </cell>
          <cell r="H6">
            <v>-30</v>
          </cell>
          <cell r="I6">
            <v>0</v>
          </cell>
          <cell r="J6">
            <v>0</v>
          </cell>
          <cell r="K6">
            <v>-50</v>
          </cell>
          <cell r="L6">
            <v>2</v>
          </cell>
          <cell r="M6">
            <v>2</v>
          </cell>
          <cell r="N6">
            <v>0</v>
          </cell>
          <cell r="O6">
            <v>0</v>
          </cell>
          <cell r="P6">
            <v>2</v>
          </cell>
          <cell r="Q6">
            <v>0</v>
          </cell>
          <cell r="R6">
            <v>0</v>
          </cell>
          <cell r="S6">
            <v>47</v>
          </cell>
          <cell r="T6">
            <v>0.5</v>
          </cell>
          <cell r="U6">
            <v>0.5</v>
          </cell>
        </row>
        <row r="7">
          <cell r="A7" t="str">
            <v>340 (COVER CROP)</v>
          </cell>
          <cell r="B7">
            <v>12</v>
          </cell>
          <cell r="C7">
            <v>-50</v>
          </cell>
          <cell r="D7">
            <v>150</v>
          </cell>
          <cell r="E7">
            <v>0</v>
          </cell>
          <cell r="F7">
            <v>0</v>
          </cell>
          <cell r="I7">
            <v>0</v>
          </cell>
          <cell r="J7">
            <v>0</v>
          </cell>
          <cell r="K7">
            <v>0</v>
          </cell>
          <cell r="L7">
            <v>0</v>
          </cell>
          <cell r="M7">
            <v>0</v>
          </cell>
          <cell r="N7">
            <v>0</v>
          </cell>
          <cell r="O7">
            <v>0</v>
          </cell>
          <cell r="P7">
            <v>0</v>
          </cell>
          <cell r="Q7">
            <v>0</v>
          </cell>
          <cell r="R7">
            <v>0</v>
          </cell>
          <cell r="S7">
            <v>47</v>
          </cell>
        </row>
        <row r="8">
          <cell r="A8" t="str">
            <v>342 (CRITICAL AREA)</v>
          </cell>
          <cell r="B8">
            <v>11</v>
          </cell>
          <cell r="C8">
            <v>-20</v>
          </cell>
          <cell r="D8">
            <v>300</v>
          </cell>
          <cell r="E8">
            <v>0</v>
          </cell>
          <cell r="F8">
            <v>0</v>
          </cell>
          <cell r="G8">
            <v>0</v>
          </cell>
          <cell r="H8">
            <v>0</v>
          </cell>
          <cell r="I8">
            <v>-85</v>
          </cell>
          <cell r="J8">
            <v>0</v>
          </cell>
          <cell r="K8">
            <v>0</v>
          </cell>
          <cell r="L8">
            <v>1</v>
          </cell>
          <cell r="M8">
            <v>0</v>
          </cell>
          <cell r="N8">
            <v>0</v>
          </cell>
          <cell r="O8">
            <v>0</v>
          </cell>
          <cell r="P8">
            <v>0</v>
          </cell>
          <cell r="Q8">
            <v>0</v>
          </cell>
          <cell r="R8">
            <v>0</v>
          </cell>
          <cell r="S8">
            <v>44</v>
          </cell>
          <cell r="T8">
            <v>3</v>
          </cell>
          <cell r="U8">
            <v>1</v>
          </cell>
        </row>
        <row r="9">
          <cell r="A9" t="str">
            <v>386 (FIELD BORDER)</v>
          </cell>
          <cell r="B9">
            <v>8</v>
          </cell>
          <cell r="C9">
            <v>-35</v>
          </cell>
          <cell r="D9">
            <v>30</v>
          </cell>
          <cell r="E9">
            <v>-30</v>
          </cell>
          <cell r="F9">
            <v>30</v>
          </cell>
          <cell r="G9">
            <v>30</v>
          </cell>
          <cell r="H9">
            <v>-30</v>
          </cell>
          <cell r="I9">
            <v>-25</v>
          </cell>
          <cell r="J9">
            <v>0</v>
          </cell>
          <cell r="K9">
            <v>0</v>
          </cell>
          <cell r="L9">
            <v>1</v>
          </cell>
          <cell r="M9">
            <v>0</v>
          </cell>
          <cell r="N9">
            <v>0</v>
          </cell>
          <cell r="O9">
            <v>0</v>
          </cell>
          <cell r="P9">
            <v>0</v>
          </cell>
          <cell r="Q9">
            <v>0</v>
          </cell>
          <cell r="R9">
            <v>0</v>
          </cell>
          <cell r="S9">
            <v>47</v>
          </cell>
          <cell r="T9">
            <v>1</v>
          </cell>
          <cell r="U9">
            <v>1</v>
          </cell>
        </row>
        <row r="10">
          <cell r="A10" t="str">
            <v>386 (FIELD BORDER) - wildlife</v>
          </cell>
          <cell r="B10">
            <v>10</v>
          </cell>
          <cell r="C10">
            <v>-35</v>
          </cell>
          <cell r="D10">
            <v>30</v>
          </cell>
          <cell r="E10">
            <v>-30</v>
          </cell>
          <cell r="F10">
            <v>30</v>
          </cell>
          <cell r="G10">
            <v>30</v>
          </cell>
          <cell r="H10">
            <v>-30</v>
          </cell>
          <cell r="I10">
            <v>0</v>
          </cell>
          <cell r="J10">
            <v>0</v>
          </cell>
          <cell r="K10">
            <v>0</v>
          </cell>
          <cell r="L10">
            <v>1</v>
          </cell>
          <cell r="M10">
            <v>0</v>
          </cell>
          <cell r="N10">
            <v>0</v>
          </cell>
          <cell r="O10">
            <v>0</v>
          </cell>
          <cell r="P10">
            <v>0</v>
          </cell>
          <cell r="Q10">
            <v>0</v>
          </cell>
          <cell r="R10">
            <v>0</v>
          </cell>
          <cell r="S10">
            <v>50</v>
          </cell>
          <cell r="T10">
            <v>0.5</v>
          </cell>
          <cell r="U10">
            <v>0.25</v>
          </cell>
        </row>
        <row r="11">
          <cell r="A11" t="str">
            <v>386 (FIELD BORDER) - wildlife, erosive</v>
          </cell>
          <cell r="B11">
            <v>9</v>
          </cell>
          <cell r="C11">
            <v>-35</v>
          </cell>
          <cell r="D11">
            <v>30</v>
          </cell>
          <cell r="E11">
            <v>-30</v>
          </cell>
          <cell r="F11">
            <v>30</v>
          </cell>
          <cell r="G11">
            <v>30</v>
          </cell>
          <cell r="H11">
            <v>-30</v>
          </cell>
          <cell r="I11">
            <v>0</v>
          </cell>
          <cell r="J11">
            <v>0</v>
          </cell>
          <cell r="K11">
            <v>0</v>
          </cell>
          <cell r="L11">
            <v>1</v>
          </cell>
          <cell r="M11">
            <v>0</v>
          </cell>
          <cell r="N11">
            <v>0</v>
          </cell>
          <cell r="O11">
            <v>0</v>
          </cell>
          <cell r="P11">
            <v>0</v>
          </cell>
          <cell r="Q11">
            <v>0</v>
          </cell>
          <cell r="R11">
            <v>0</v>
          </cell>
          <cell r="S11">
            <v>47</v>
          </cell>
          <cell r="T11">
            <v>1</v>
          </cell>
          <cell r="U11">
            <v>1</v>
          </cell>
        </row>
        <row r="12">
          <cell r="A12" t="str">
            <v>393 (FILTER STRIP)</v>
          </cell>
          <cell r="B12">
            <v>7</v>
          </cell>
          <cell r="C12">
            <v>-10</v>
          </cell>
          <cell r="D12">
            <v>50</v>
          </cell>
          <cell r="E12">
            <v>0</v>
          </cell>
          <cell r="F12">
            <v>25</v>
          </cell>
          <cell r="G12">
            <v>0</v>
          </cell>
          <cell r="H12">
            <v>0</v>
          </cell>
          <cell r="I12">
            <v>-50</v>
          </cell>
          <cell r="J12">
            <v>0</v>
          </cell>
          <cell r="K12">
            <v>0</v>
          </cell>
          <cell r="L12">
            <v>1</v>
          </cell>
          <cell r="M12">
            <v>0</v>
          </cell>
          <cell r="N12">
            <v>0</v>
          </cell>
          <cell r="O12">
            <v>0</v>
          </cell>
          <cell r="P12">
            <v>0</v>
          </cell>
          <cell r="Q12">
            <v>0</v>
          </cell>
          <cell r="R12">
            <v>0</v>
          </cell>
          <cell r="S12">
            <v>47</v>
          </cell>
          <cell r="T12">
            <v>1</v>
          </cell>
          <cell r="U12">
            <v>1</v>
          </cell>
        </row>
        <row r="13">
          <cell r="A13" t="str">
            <v>412 (GRASSED WATERWAY)</v>
          </cell>
          <cell r="B13">
            <v>11</v>
          </cell>
          <cell r="C13">
            <v>-20</v>
          </cell>
          <cell r="D13">
            <v>300</v>
          </cell>
          <cell r="E13">
            <v>-50</v>
          </cell>
          <cell r="F13">
            <v>0</v>
          </cell>
          <cell r="G13">
            <v>0</v>
          </cell>
          <cell r="H13">
            <v>-50</v>
          </cell>
          <cell r="I13">
            <v>-85</v>
          </cell>
          <cell r="J13">
            <v>0</v>
          </cell>
          <cell r="K13">
            <v>0</v>
          </cell>
          <cell r="L13">
            <v>1</v>
          </cell>
          <cell r="M13">
            <v>1</v>
          </cell>
          <cell r="N13">
            <v>0</v>
          </cell>
          <cell r="O13">
            <v>0</v>
          </cell>
          <cell r="P13">
            <v>1</v>
          </cell>
          <cell r="Q13">
            <v>0</v>
          </cell>
          <cell r="R13">
            <v>0</v>
          </cell>
          <cell r="S13">
            <v>44</v>
          </cell>
          <cell r="T13">
            <v>3</v>
          </cell>
          <cell r="U13">
            <v>1</v>
          </cell>
        </row>
        <row r="14">
          <cell r="A14" t="str">
            <v>512 (FORAGE AND BIOMASS PLANTING) - pasture</v>
          </cell>
          <cell r="B14">
            <v>6</v>
          </cell>
          <cell r="C14">
            <v>-20</v>
          </cell>
          <cell r="D14">
            <v>75</v>
          </cell>
          <cell r="E14">
            <v>-50</v>
          </cell>
          <cell r="F14">
            <v>30</v>
          </cell>
          <cell r="G14">
            <v>30</v>
          </cell>
          <cell r="H14">
            <v>-50</v>
          </cell>
          <cell r="I14">
            <v>-25</v>
          </cell>
          <cell r="J14">
            <v>0</v>
          </cell>
          <cell r="K14">
            <v>0</v>
          </cell>
          <cell r="L14">
            <v>1</v>
          </cell>
          <cell r="M14">
            <v>1</v>
          </cell>
          <cell r="N14">
            <v>0</v>
          </cell>
          <cell r="O14">
            <v>0</v>
          </cell>
          <cell r="P14">
            <v>1</v>
          </cell>
          <cell r="Q14">
            <v>0</v>
          </cell>
          <cell r="R14">
            <v>0</v>
          </cell>
          <cell r="S14">
            <v>47</v>
          </cell>
          <cell r="T14">
            <v>1</v>
          </cell>
          <cell r="U14">
            <v>1</v>
          </cell>
        </row>
        <row r="15">
          <cell r="A15" t="str">
            <v>512 (FORAGE AND BIOMASS PLANTING) - hay</v>
          </cell>
          <cell r="B15">
            <v>6</v>
          </cell>
          <cell r="C15">
            <v>-20</v>
          </cell>
          <cell r="D15">
            <v>75</v>
          </cell>
          <cell r="E15">
            <v>-50</v>
          </cell>
          <cell r="F15">
            <v>50</v>
          </cell>
          <cell r="G15">
            <v>50</v>
          </cell>
          <cell r="H15">
            <v>-50</v>
          </cell>
          <cell r="I15">
            <v>0</v>
          </cell>
          <cell r="J15">
            <v>0</v>
          </cell>
          <cell r="K15">
            <v>0</v>
          </cell>
          <cell r="L15">
            <v>1</v>
          </cell>
          <cell r="M15">
            <v>1</v>
          </cell>
          <cell r="N15">
            <v>0</v>
          </cell>
          <cell r="O15">
            <v>0</v>
          </cell>
          <cell r="P15">
            <v>1</v>
          </cell>
          <cell r="Q15">
            <v>0</v>
          </cell>
          <cell r="R15">
            <v>0</v>
          </cell>
          <cell r="S15">
            <v>47</v>
          </cell>
          <cell r="T15">
            <v>1</v>
          </cell>
          <cell r="U15">
            <v>1</v>
          </cell>
        </row>
        <row r="16">
          <cell r="A16" t="str">
            <v>512 (FORAGE AND BIOMASS PLANTING) - annual forage</v>
          </cell>
          <cell r="B16">
            <v>12</v>
          </cell>
          <cell r="C16">
            <v>-50</v>
          </cell>
          <cell r="D16">
            <v>40</v>
          </cell>
          <cell r="E16">
            <v>0</v>
          </cell>
          <cell r="F16">
            <v>0</v>
          </cell>
          <cell r="I16">
            <v>0</v>
          </cell>
          <cell r="J16">
            <v>0</v>
          </cell>
          <cell r="K16">
            <v>0</v>
          </cell>
          <cell r="L16">
            <v>0</v>
          </cell>
          <cell r="M16">
            <v>0</v>
          </cell>
          <cell r="N16">
            <v>0</v>
          </cell>
          <cell r="O16">
            <v>0</v>
          </cell>
          <cell r="P16">
            <v>0</v>
          </cell>
          <cell r="Q16">
            <v>0</v>
          </cell>
          <cell r="R16">
            <v>0</v>
          </cell>
        </row>
        <row r="17">
          <cell r="A17" t="str">
            <v>512 (FORAGE AND BIOMASS PLANTING) - biomass</v>
          </cell>
          <cell r="B17">
            <v>6</v>
          </cell>
          <cell r="C17">
            <v>-20</v>
          </cell>
          <cell r="D17">
            <v>75</v>
          </cell>
          <cell r="E17">
            <v>-50</v>
          </cell>
          <cell r="F17">
            <v>50</v>
          </cell>
          <cell r="G17">
            <v>10</v>
          </cell>
          <cell r="H17">
            <v>-100</v>
          </cell>
          <cell r="I17">
            <v>-25</v>
          </cell>
          <cell r="J17">
            <v>0</v>
          </cell>
          <cell r="K17">
            <v>0</v>
          </cell>
          <cell r="L17">
            <v>1</v>
          </cell>
          <cell r="M17">
            <v>0</v>
          </cell>
          <cell r="N17">
            <v>0</v>
          </cell>
          <cell r="O17">
            <v>0</v>
          </cell>
          <cell r="P17">
            <v>0</v>
          </cell>
          <cell r="Q17">
            <v>0</v>
          </cell>
          <cell r="R17">
            <v>0</v>
          </cell>
          <cell r="S17">
            <v>47</v>
          </cell>
          <cell r="T17">
            <v>1</v>
          </cell>
          <cell r="U17">
            <v>1</v>
          </cell>
        </row>
        <row r="18">
          <cell r="A18" t="str">
            <v>512 (FORAGE AND BIOMASS PLANTING) - interseed</v>
          </cell>
          <cell r="B18">
            <v>6</v>
          </cell>
          <cell r="C18">
            <v>-50</v>
          </cell>
          <cell r="D18">
            <v>75</v>
          </cell>
          <cell r="E18">
            <v>-50</v>
          </cell>
          <cell r="F18">
            <v>50</v>
          </cell>
          <cell r="G18">
            <v>50</v>
          </cell>
          <cell r="H18">
            <v>-100</v>
          </cell>
          <cell r="I18">
            <v>-25</v>
          </cell>
          <cell r="J18">
            <v>0</v>
          </cell>
          <cell r="K18">
            <v>0</v>
          </cell>
          <cell r="L18">
            <v>0</v>
          </cell>
          <cell r="M18">
            <v>0</v>
          </cell>
          <cell r="N18">
            <v>0</v>
          </cell>
          <cell r="O18">
            <v>0</v>
          </cell>
          <cell r="P18">
            <v>0</v>
          </cell>
          <cell r="Q18">
            <v>0</v>
          </cell>
          <cell r="R18">
            <v>0</v>
          </cell>
          <cell r="S18">
            <v>47</v>
          </cell>
          <cell r="T18">
            <v>1</v>
          </cell>
          <cell r="U18">
            <v>1</v>
          </cell>
        </row>
        <row r="19">
          <cell r="A19" t="str">
            <v>390 (RIPARIAN HERBACEOUS COVER)</v>
          </cell>
          <cell r="B19">
            <v>9</v>
          </cell>
          <cell r="C19">
            <v>-35</v>
          </cell>
          <cell r="D19">
            <v>30</v>
          </cell>
          <cell r="E19">
            <v>-30</v>
          </cell>
          <cell r="F19">
            <v>30</v>
          </cell>
          <cell r="G19">
            <v>30</v>
          </cell>
          <cell r="H19">
            <v>-30</v>
          </cell>
          <cell r="I19">
            <v>-25</v>
          </cell>
          <cell r="J19">
            <v>0</v>
          </cell>
          <cell r="K19">
            <v>0</v>
          </cell>
          <cell r="L19">
            <v>1</v>
          </cell>
          <cell r="M19">
            <v>1</v>
          </cell>
          <cell r="N19">
            <v>0</v>
          </cell>
          <cell r="O19">
            <v>0</v>
          </cell>
          <cell r="P19">
            <v>1</v>
          </cell>
          <cell r="Q19">
            <v>0</v>
          </cell>
          <cell r="R19">
            <v>0</v>
          </cell>
          <cell r="S19">
            <v>50</v>
          </cell>
          <cell r="T19">
            <v>0.5</v>
          </cell>
          <cell r="U19">
            <v>0.5</v>
          </cell>
        </row>
        <row r="20">
          <cell r="A20" t="str">
            <v>645 (UPLAND WILDLIFE HABITAT MANAGEMENT) - wildlife primary</v>
          </cell>
          <cell r="B20">
            <v>10</v>
          </cell>
          <cell r="C20">
            <v>-35</v>
          </cell>
          <cell r="D20">
            <v>30</v>
          </cell>
          <cell r="E20">
            <v>-30</v>
          </cell>
          <cell r="F20">
            <v>30</v>
          </cell>
          <cell r="G20">
            <v>30</v>
          </cell>
          <cell r="H20">
            <v>-30</v>
          </cell>
          <cell r="I20">
            <v>0</v>
          </cell>
          <cell r="J20">
            <v>0</v>
          </cell>
          <cell r="K20">
            <v>-50</v>
          </cell>
          <cell r="L20">
            <v>2</v>
          </cell>
          <cell r="M20">
            <v>2</v>
          </cell>
          <cell r="N20">
            <v>0</v>
          </cell>
          <cell r="O20">
            <v>0</v>
          </cell>
          <cell r="P20">
            <v>2</v>
          </cell>
          <cell r="Q20">
            <v>0</v>
          </cell>
          <cell r="R20">
            <v>0</v>
          </cell>
          <cell r="S20">
            <v>50</v>
          </cell>
          <cell r="T20">
            <v>0.5</v>
          </cell>
          <cell r="U20">
            <v>0.25</v>
          </cell>
        </row>
        <row r="21">
          <cell r="A21" t="str">
            <v>645 (UPLAND WILDLIFE HABITAT MANAGEMENT) - wildlife +erosive/winter habitat</v>
          </cell>
          <cell r="B21">
            <v>9</v>
          </cell>
          <cell r="C21">
            <v>-35</v>
          </cell>
          <cell r="D21">
            <v>30</v>
          </cell>
          <cell r="E21">
            <v>-30</v>
          </cell>
          <cell r="F21">
            <v>30</v>
          </cell>
          <cell r="G21">
            <v>30</v>
          </cell>
          <cell r="H21">
            <v>-30</v>
          </cell>
          <cell r="I21">
            <v>0</v>
          </cell>
          <cell r="J21">
            <v>0</v>
          </cell>
          <cell r="K21">
            <v>-50</v>
          </cell>
          <cell r="L21">
            <v>2</v>
          </cell>
          <cell r="M21">
            <v>2</v>
          </cell>
          <cell r="N21">
            <v>0</v>
          </cell>
          <cell r="O21">
            <v>0</v>
          </cell>
          <cell r="P21">
            <v>2</v>
          </cell>
          <cell r="Q21">
            <v>0</v>
          </cell>
          <cell r="R21">
            <v>0</v>
          </cell>
          <cell r="S21">
            <v>47</v>
          </cell>
          <cell r="T21">
            <v>0.5</v>
          </cell>
          <cell r="U21">
            <v>0.5</v>
          </cell>
        </row>
        <row r="22">
          <cell r="A22" t="str">
            <v>645 (UPLAND WILDLIFE HABITAT MANAGEMENT) - pollinator habitat</v>
          </cell>
          <cell r="B22">
            <v>10</v>
          </cell>
          <cell r="C22">
            <v>-35</v>
          </cell>
          <cell r="D22">
            <v>30</v>
          </cell>
          <cell r="E22">
            <v>-30</v>
          </cell>
          <cell r="F22">
            <v>30</v>
          </cell>
          <cell r="G22">
            <v>30</v>
          </cell>
          <cell r="H22">
            <v>-30</v>
          </cell>
          <cell r="I22">
            <v>0</v>
          </cell>
          <cell r="J22">
            <v>0</v>
          </cell>
          <cell r="K22">
            <v>-50</v>
          </cell>
          <cell r="L22">
            <v>2</v>
          </cell>
          <cell r="M22">
            <v>2</v>
          </cell>
          <cell r="N22">
            <v>0</v>
          </cell>
          <cell r="O22">
            <v>0</v>
          </cell>
          <cell r="P22">
            <v>2</v>
          </cell>
          <cell r="Q22">
            <v>0</v>
          </cell>
          <cell r="R22">
            <v>0</v>
          </cell>
          <cell r="S22">
            <v>47</v>
          </cell>
          <cell r="T22">
            <v>0.5</v>
          </cell>
          <cell r="U22">
            <v>0.5</v>
          </cell>
        </row>
        <row r="25">
          <cell r="C25">
            <v>-25</v>
          </cell>
          <cell r="D25">
            <v>10</v>
          </cell>
          <cell r="E25">
            <v>-20</v>
          </cell>
          <cell r="F25">
            <v>20</v>
          </cell>
          <cell r="G25">
            <v>20</v>
          </cell>
          <cell r="H25">
            <v>-20</v>
          </cell>
        </row>
      </sheetData>
      <sheetData sheetId="10">
        <row r="34">
          <cell r="A34" t="str">
            <v>Native Grasses/SmallCSG&gt;1m</v>
          </cell>
          <cell r="B34">
            <v>0.2</v>
          </cell>
        </row>
        <row r="35">
          <cell r="A35" t="str">
            <v>Small Legume/Forb</v>
          </cell>
          <cell r="B35">
            <v>0.2</v>
          </cell>
        </row>
        <row r="36">
          <cell r="A36" t="str">
            <v>Cool Season grass</v>
          </cell>
          <cell r="B36">
            <v>0.3</v>
          </cell>
        </row>
        <row r="37">
          <cell r="A37" t="str">
            <v>CSG&amp;WSG&lt;200K sds/# (large seed)</v>
          </cell>
          <cell r="B37">
            <v>0.4</v>
          </cell>
        </row>
        <row r="38">
          <cell r="A38" t="str">
            <v>Legumes/Forbs</v>
          </cell>
          <cell r="B38">
            <v>0.4</v>
          </cell>
        </row>
        <row r="39">
          <cell r="A39" t="str">
            <v>Legumes/Forbs &lt;100Ksds/#(large)</v>
          </cell>
          <cell r="B39">
            <v>0.6</v>
          </cell>
        </row>
        <row r="40">
          <cell r="A40" t="str">
            <v>Field Crops</v>
          </cell>
          <cell r="B40">
            <v>0.85</v>
          </cell>
        </row>
        <row r="41">
          <cell r="A41" t="str">
            <v>Hard/Dormant seed</v>
          </cell>
          <cell r="B41">
            <v>0.5</v>
          </cell>
        </row>
      </sheetData>
      <sheetData sheetId="11"/>
      <sheetData sheetId="12"/>
      <sheetData sheetId="13"/>
      <sheetData sheetId="14"/>
      <sheetData sheetId="15"/>
      <sheetData sheetId="16"/>
      <sheetData sheetId="17"/>
      <sheetData sheetId="18"/>
      <sheetData sheetId="19"/>
      <sheetData sheetId="20"/>
      <sheetData sheetId="21"/>
      <sheetData sheetId="22">
        <row r="5">
          <cell r="AF5" t="str">
            <v/>
          </cell>
        </row>
        <row r="6">
          <cell r="AF6" t="str">
            <v/>
          </cell>
        </row>
        <row r="7">
          <cell r="AF7" t="str">
            <v/>
          </cell>
        </row>
        <row r="8">
          <cell r="AF8" t="str">
            <v/>
          </cell>
        </row>
        <row r="9">
          <cell r="AF9" t="str">
            <v/>
          </cell>
        </row>
        <row r="10">
          <cell r="AF10" t="str">
            <v/>
          </cell>
        </row>
        <row r="11">
          <cell r="AF11" t="str">
            <v/>
          </cell>
        </row>
        <row r="12">
          <cell r="AF12" t="str">
            <v/>
          </cell>
        </row>
        <row r="13">
          <cell r="AF13" t="str">
            <v/>
          </cell>
        </row>
        <row r="14">
          <cell r="AF14" t="str">
            <v/>
          </cell>
        </row>
        <row r="15">
          <cell r="AF15" t="str">
            <v/>
          </cell>
        </row>
        <row r="16">
          <cell r="AF16" t="str">
            <v/>
          </cell>
        </row>
        <row r="17">
          <cell r="AF17" t="str">
            <v/>
          </cell>
        </row>
        <row r="18">
          <cell r="AF18" t="str">
            <v/>
          </cell>
        </row>
      </sheetData>
      <sheetData sheetId="23">
        <row r="1">
          <cell r="B1" t="str">
            <v>Alfalfa</v>
          </cell>
          <cell r="C1" t="str">
            <v>Chicory (forage type)</v>
          </cell>
          <cell r="D1" t="str">
            <v>Clover, (Ladino type) White</v>
          </cell>
          <cell r="E1" t="str">
            <v>Clover, (white dutch)</v>
          </cell>
          <cell r="F1" t="str">
            <v>Clover, Alsike</v>
          </cell>
          <cell r="G1" t="str">
            <v>Clover, Red</v>
          </cell>
          <cell r="H1" t="str">
            <v>Clover, Sweet</v>
          </cell>
          <cell r="I1" t="str">
            <v>Ryegrass, Perennial</v>
          </cell>
          <cell r="J1" t="str">
            <v>Barley</v>
          </cell>
          <cell r="K1" t="str">
            <v>Buckwheat</v>
          </cell>
          <cell r="L1" t="str">
            <v>Clover, Balansa</v>
          </cell>
          <cell r="M1" t="str">
            <v>Clover, Berseem</v>
          </cell>
          <cell r="N1" t="str">
            <v>Clover, Crimson</v>
          </cell>
          <cell r="O1" t="str">
            <v>Clover, Red (cover crop)</v>
          </cell>
          <cell r="P1" t="str">
            <v>Crabgrass (red river)</v>
          </cell>
          <cell r="Q1" t="str">
            <v>Flax</v>
          </cell>
          <cell r="R1" t="str">
            <v>Kale</v>
          </cell>
          <cell r="S1" t="str">
            <v>Millet, Japanese</v>
          </cell>
          <cell r="T1" t="str">
            <v>Millet, Pearl</v>
          </cell>
          <cell r="U1" t="str">
            <v>Oats, (Spring &amp; Black)</v>
          </cell>
          <cell r="V1" t="str">
            <v>Peas, (Field/Spring/Winter)</v>
          </cell>
          <cell r="W1" t="str">
            <v>Pea, Cow</v>
          </cell>
          <cell r="X1" t="str">
            <v>Hemp, Sunn</v>
          </cell>
          <cell r="Y1" t="str">
            <v>Phacelia</v>
          </cell>
          <cell r="Z1" t="str">
            <v>Soybean, (Forage &amp; Field)</v>
          </cell>
          <cell r="AA1" t="str">
            <v>Sunflower</v>
          </cell>
          <cell r="AB1" t="str">
            <v>Radish, (Oil Seed)</v>
          </cell>
          <cell r="AC1" t="str">
            <v>Rapeseed</v>
          </cell>
          <cell r="AD1" t="str">
            <v>Rye, Winter Cereal</v>
          </cell>
          <cell r="AE1" t="str">
            <v>Ryegrass, Annual</v>
          </cell>
          <cell r="AF1" t="str">
            <v>Ryegrass, Perennial (forage only)</v>
          </cell>
          <cell r="AG1" t="str">
            <v>Sorghum-sudangrass</v>
          </cell>
          <cell r="AH1" t="str">
            <v>Sudangrass</v>
          </cell>
          <cell r="AI1" t="str">
            <v>Triticale</v>
          </cell>
          <cell r="AJ1" t="str">
            <v>Turnips/Pasja</v>
          </cell>
          <cell r="AK1" t="str">
            <v>Vetch, Hairy</v>
          </cell>
          <cell r="AL1" t="str">
            <v>Wheat, (Winter &amp; Spelt)</v>
          </cell>
        </row>
        <row r="2">
          <cell r="A2" t="str">
            <v>Alfalfa</v>
          </cell>
          <cell r="B2" t="str">
            <v>y</v>
          </cell>
          <cell r="C2" t="str">
            <v>y</v>
          </cell>
          <cell r="D2" t="str">
            <v>y</v>
          </cell>
          <cell r="E2" t="str">
            <v>y</v>
          </cell>
          <cell r="F2" t="str">
            <v>y</v>
          </cell>
          <cell r="G2" t="str">
            <v>y</v>
          </cell>
          <cell r="H2" t="str">
            <v>n</v>
          </cell>
          <cell r="I2" t="str">
            <v>y</v>
          </cell>
          <cell r="J2" t="str">
            <v>y</v>
          </cell>
          <cell r="K2" t="str">
            <v>y</v>
          </cell>
          <cell r="L2" t="str">
            <v>n</v>
          </cell>
          <cell r="M2" t="str">
            <v>n</v>
          </cell>
          <cell r="N2" t="str">
            <v>n</v>
          </cell>
          <cell r="O2" t="str">
            <v>n</v>
          </cell>
          <cell r="P2" t="str">
            <v>n</v>
          </cell>
          <cell r="Q2" t="str">
            <v>n</v>
          </cell>
          <cell r="R2" t="str">
            <v>n</v>
          </cell>
          <cell r="S2" t="str">
            <v>n</v>
          </cell>
          <cell r="T2" t="str">
            <v>n</v>
          </cell>
          <cell r="U2" t="str">
            <v>y</v>
          </cell>
          <cell r="V2" t="str">
            <v>n</v>
          </cell>
          <cell r="W2" t="str">
            <v>n</v>
          </cell>
          <cell r="X2" t="str">
            <v>n</v>
          </cell>
          <cell r="Y2" t="str">
            <v>n</v>
          </cell>
          <cell r="Z2" t="str">
            <v>n</v>
          </cell>
          <cell r="AA2" t="str">
            <v>n</v>
          </cell>
          <cell r="AB2" t="str">
            <v>n</v>
          </cell>
          <cell r="AC2" t="str">
            <v>n</v>
          </cell>
          <cell r="AD2" t="str">
            <v>n</v>
          </cell>
          <cell r="AE2" t="str">
            <v>y</v>
          </cell>
          <cell r="AF2" t="str">
            <v>y</v>
          </cell>
          <cell r="AG2" t="str">
            <v>y</v>
          </cell>
          <cell r="AH2" t="str">
            <v>n</v>
          </cell>
          <cell r="AI2" t="str">
            <v>y</v>
          </cell>
          <cell r="AJ2" t="str">
            <v>n</v>
          </cell>
          <cell r="AK2" t="str">
            <v>n</v>
          </cell>
          <cell r="AL2" t="str">
            <v>y</v>
          </cell>
        </row>
        <row r="3">
          <cell r="A3" t="str">
            <v>Chicory (forage type)</v>
          </cell>
          <cell r="B3" t="str">
            <v>y</v>
          </cell>
          <cell r="C3" t="str">
            <v>y</v>
          </cell>
          <cell r="D3" t="str">
            <v>y</v>
          </cell>
          <cell r="E3" t="str">
            <v>y</v>
          </cell>
          <cell r="F3" t="str">
            <v>y</v>
          </cell>
          <cell r="G3" t="str">
            <v>y</v>
          </cell>
          <cell r="H3" t="str">
            <v>n</v>
          </cell>
          <cell r="I3" t="str">
            <v>y</v>
          </cell>
          <cell r="J3" t="str">
            <v>n</v>
          </cell>
          <cell r="K3" t="str">
            <v>n</v>
          </cell>
          <cell r="L3" t="str">
            <v>n</v>
          </cell>
          <cell r="M3" t="str">
            <v>n</v>
          </cell>
          <cell r="N3" t="str">
            <v>n</v>
          </cell>
          <cell r="O3" t="str">
            <v>n</v>
          </cell>
          <cell r="P3" t="str">
            <v>n</v>
          </cell>
          <cell r="Q3" t="str">
            <v>n</v>
          </cell>
          <cell r="R3" t="str">
            <v>n</v>
          </cell>
          <cell r="S3" t="str">
            <v>n</v>
          </cell>
          <cell r="T3" t="str">
            <v>n</v>
          </cell>
          <cell r="U3" t="str">
            <v>y</v>
          </cell>
          <cell r="V3" t="str">
            <v>n</v>
          </cell>
          <cell r="W3" t="str">
            <v>n</v>
          </cell>
          <cell r="X3" t="str">
            <v>n</v>
          </cell>
          <cell r="Y3" t="str">
            <v>n</v>
          </cell>
          <cell r="Z3" t="str">
            <v>n</v>
          </cell>
          <cell r="AA3" t="str">
            <v>n</v>
          </cell>
          <cell r="AB3" t="str">
            <v>n</v>
          </cell>
          <cell r="AC3" t="str">
            <v>n</v>
          </cell>
          <cell r="AD3" t="str">
            <v>n</v>
          </cell>
          <cell r="AE3" t="str">
            <v>y</v>
          </cell>
          <cell r="AF3" t="str">
            <v>y</v>
          </cell>
          <cell r="AG3" t="str">
            <v>y</v>
          </cell>
          <cell r="AH3" t="str">
            <v>n</v>
          </cell>
          <cell r="AI3" t="str">
            <v>y</v>
          </cell>
          <cell r="AJ3" t="str">
            <v>n</v>
          </cell>
          <cell r="AK3" t="str">
            <v>n</v>
          </cell>
          <cell r="AL3" t="str">
            <v>y</v>
          </cell>
        </row>
        <row r="4">
          <cell r="A4" t="str">
            <v>Clover, (Ladino type) White</v>
          </cell>
          <cell r="B4" t="str">
            <v>y</v>
          </cell>
          <cell r="C4" t="str">
            <v>y</v>
          </cell>
          <cell r="D4" t="str">
            <v>y</v>
          </cell>
          <cell r="E4" t="str">
            <v>y</v>
          </cell>
          <cell r="F4" t="str">
            <v>y</v>
          </cell>
          <cell r="G4" t="str">
            <v>y</v>
          </cell>
          <cell r="H4" t="str">
            <v>n</v>
          </cell>
          <cell r="I4" t="str">
            <v>y</v>
          </cell>
          <cell r="J4" t="str">
            <v>y</v>
          </cell>
          <cell r="K4" t="str">
            <v>n</v>
          </cell>
          <cell r="L4" t="str">
            <v>n</v>
          </cell>
          <cell r="M4" t="str">
            <v>n</v>
          </cell>
          <cell r="N4" t="str">
            <v>n</v>
          </cell>
          <cell r="O4" t="str">
            <v>n</v>
          </cell>
          <cell r="P4" t="str">
            <v>n</v>
          </cell>
          <cell r="Q4" t="str">
            <v>n</v>
          </cell>
          <cell r="R4" t="str">
            <v>n</v>
          </cell>
          <cell r="S4" t="str">
            <v>n</v>
          </cell>
          <cell r="T4" t="str">
            <v>n</v>
          </cell>
          <cell r="U4" t="str">
            <v>y</v>
          </cell>
          <cell r="V4" t="str">
            <v>n</v>
          </cell>
          <cell r="W4" t="str">
            <v>n</v>
          </cell>
          <cell r="X4" t="str">
            <v>n</v>
          </cell>
          <cell r="Y4" t="str">
            <v>n</v>
          </cell>
          <cell r="Z4" t="str">
            <v>n</v>
          </cell>
          <cell r="AA4" t="str">
            <v>n</v>
          </cell>
          <cell r="AB4" t="str">
            <v>n</v>
          </cell>
          <cell r="AC4" t="str">
            <v>n</v>
          </cell>
          <cell r="AD4" t="str">
            <v>n</v>
          </cell>
          <cell r="AE4" t="str">
            <v>y</v>
          </cell>
          <cell r="AF4" t="str">
            <v>y</v>
          </cell>
          <cell r="AG4" t="str">
            <v>y</v>
          </cell>
          <cell r="AH4" t="str">
            <v>n</v>
          </cell>
          <cell r="AI4" t="str">
            <v>y</v>
          </cell>
          <cell r="AJ4" t="str">
            <v>n</v>
          </cell>
          <cell r="AK4" t="str">
            <v>n</v>
          </cell>
          <cell r="AL4" t="str">
            <v>y</v>
          </cell>
        </row>
        <row r="5">
          <cell r="A5" t="str">
            <v>Clover, (white dutch)</v>
          </cell>
          <cell r="B5" t="str">
            <v>y</v>
          </cell>
          <cell r="C5" t="str">
            <v>y</v>
          </cell>
          <cell r="D5" t="str">
            <v>y</v>
          </cell>
          <cell r="E5" t="str">
            <v>y</v>
          </cell>
          <cell r="F5" t="str">
            <v>y</v>
          </cell>
          <cell r="G5" t="str">
            <v>y</v>
          </cell>
          <cell r="H5" t="str">
            <v>n</v>
          </cell>
          <cell r="I5" t="str">
            <v>y</v>
          </cell>
          <cell r="J5" t="str">
            <v>y</v>
          </cell>
          <cell r="K5" t="str">
            <v>n</v>
          </cell>
          <cell r="L5" t="str">
            <v>n</v>
          </cell>
          <cell r="M5" t="str">
            <v>n</v>
          </cell>
          <cell r="N5" t="str">
            <v>n</v>
          </cell>
          <cell r="O5" t="str">
            <v>n</v>
          </cell>
          <cell r="P5" t="str">
            <v>n</v>
          </cell>
          <cell r="Q5" t="str">
            <v>n</v>
          </cell>
          <cell r="R5" t="str">
            <v>n</v>
          </cell>
          <cell r="S5" t="str">
            <v>n</v>
          </cell>
          <cell r="T5" t="str">
            <v>n</v>
          </cell>
          <cell r="U5" t="str">
            <v>y</v>
          </cell>
          <cell r="V5" t="str">
            <v>n</v>
          </cell>
          <cell r="W5" t="str">
            <v>n</v>
          </cell>
          <cell r="X5" t="str">
            <v>n</v>
          </cell>
          <cell r="Y5" t="str">
            <v>n</v>
          </cell>
          <cell r="Z5" t="str">
            <v>n</v>
          </cell>
          <cell r="AA5" t="str">
            <v>n</v>
          </cell>
          <cell r="AB5" t="str">
            <v>n</v>
          </cell>
          <cell r="AC5" t="str">
            <v>n</v>
          </cell>
          <cell r="AD5" t="str">
            <v>n</v>
          </cell>
          <cell r="AE5" t="str">
            <v>y</v>
          </cell>
          <cell r="AF5" t="str">
            <v>y</v>
          </cell>
          <cell r="AG5" t="str">
            <v>y</v>
          </cell>
          <cell r="AH5" t="str">
            <v>n</v>
          </cell>
          <cell r="AI5" t="str">
            <v>y</v>
          </cell>
          <cell r="AJ5" t="str">
            <v>n</v>
          </cell>
          <cell r="AK5" t="str">
            <v>n</v>
          </cell>
          <cell r="AL5" t="str">
            <v>y</v>
          </cell>
        </row>
        <row r="6">
          <cell r="A6" t="str">
            <v>Clover, Alsike</v>
          </cell>
          <cell r="B6" t="str">
            <v>y</v>
          </cell>
          <cell r="C6" t="str">
            <v>y</v>
          </cell>
          <cell r="D6" t="str">
            <v>y</v>
          </cell>
          <cell r="E6" t="str">
            <v>y</v>
          </cell>
          <cell r="F6" t="str">
            <v>y</v>
          </cell>
          <cell r="G6" t="str">
            <v>y</v>
          </cell>
          <cell r="H6" t="str">
            <v>n</v>
          </cell>
          <cell r="I6" t="str">
            <v>y</v>
          </cell>
          <cell r="J6" t="str">
            <v>y</v>
          </cell>
          <cell r="K6" t="str">
            <v>n</v>
          </cell>
          <cell r="L6" t="str">
            <v>n</v>
          </cell>
          <cell r="M6" t="str">
            <v>n</v>
          </cell>
          <cell r="N6" t="str">
            <v>n</v>
          </cell>
          <cell r="O6" t="str">
            <v>n</v>
          </cell>
          <cell r="P6" t="str">
            <v>n</v>
          </cell>
          <cell r="Q6" t="str">
            <v>n</v>
          </cell>
          <cell r="R6" t="str">
            <v>n</v>
          </cell>
          <cell r="S6" t="str">
            <v>n</v>
          </cell>
          <cell r="T6" t="str">
            <v>n</v>
          </cell>
          <cell r="U6" t="str">
            <v>y</v>
          </cell>
          <cell r="V6" t="str">
            <v>n</v>
          </cell>
          <cell r="W6" t="str">
            <v>n</v>
          </cell>
          <cell r="X6" t="str">
            <v>n</v>
          </cell>
          <cell r="Y6" t="str">
            <v>n</v>
          </cell>
          <cell r="Z6" t="str">
            <v>n</v>
          </cell>
          <cell r="AA6" t="str">
            <v>n</v>
          </cell>
          <cell r="AB6" t="str">
            <v>n</v>
          </cell>
          <cell r="AC6" t="str">
            <v>n</v>
          </cell>
          <cell r="AD6" t="str">
            <v>n</v>
          </cell>
          <cell r="AE6" t="str">
            <v>y</v>
          </cell>
          <cell r="AF6" t="str">
            <v>y</v>
          </cell>
          <cell r="AG6" t="str">
            <v>y</v>
          </cell>
          <cell r="AH6" t="str">
            <v>n</v>
          </cell>
          <cell r="AI6" t="str">
            <v>y</v>
          </cell>
          <cell r="AJ6" t="str">
            <v>n</v>
          </cell>
          <cell r="AK6" t="str">
            <v>n</v>
          </cell>
          <cell r="AL6" t="str">
            <v>y</v>
          </cell>
        </row>
        <row r="7">
          <cell r="A7" t="str">
            <v>Clover, Red</v>
          </cell>
          <cell r="B7" t="str">
            <v>y</v>
          </cell>
          <cell r="C7" t="str">
            <v>y</v>
          </cell>
          <cell r="D7" t="str">
            <v>y</v>
          </cell>
          <cell r="E7" t="str">
            <v>y</v>
          </cell>
          <cell r="F7" t="str">
            <v>y</v>
          </cell>
          <cell r="G7" t="str">
            <v>y</v>
          </cell>
          <cell r="H7" t="str">
            <v>n</v>
          </cell>
          <cell r="I7" t="str">
            <v>y</v>
          </cell>
          <cell r="J7" t="str">
            <v>y</v>
          </cell>
          <cell r="K7" t="str">
            <v>n</v>
          </cell>
          <cell r="L7" t="str">
            <v>n</v>
          </cell>
          <cell r="M7" t="str">
            <v>n</v>
          </cell>
          <cell r="N7" t="str">
            <v>n</v>
          </cell>
          <cell r="O7" t="str">
            <v>n</v>
          </cell>
          <cell r="P7" t="str">
            <v>n</v>
          </cell>
          <cell r="Q7" t="str">
            <v>n</v>
          </cell>
          <cell r="R7" t="str">
            <v>n</v>
          </cell>
          <cell r="S7" t="str">
            <v>n</v>
          </cell>
          <cell r="T7" t="str">
            <v>n</v>
          </cell>
          <cell r="U7" t="str">
            <v>y</v>
          </cell>
          <cell r="V7" t="str">
            <v>n</v>
          </cell>
          <cell r="W7" t="str">
            <v>n</v>
          </cell>
          <cell r="X7" t="str">
            <v>n</v>
          </cell>
          <cell r="Y7" t="str">
            <v>n</v>
          </cell>
          <cell r="Z7" t="str">
            <v>n</v>
          </cell>
          <cell r="AA7" t="str">
            <v>n</v>
          </cell>
          <cell r="AB7" t="str">
            <v>n</v>
          </cell>
          <cell r="AC7" t="str">
            <v>n</v>
          </cell>
          <cell r="AD7" t="str">
            <v>n</v>
          </cell>
          <cell r="AE7" t="str">
            <v>y</v>
          </cell>
          <cell r="AF7" t="str">
            <v>y</v>
          </cell>
          <cell r="AG7" t="str">
            <v>y</v>
          </cell>
          <cell r="AH7" t="str">
            <v>n</v>
          </cell>
          <cell r="AI7" t="str">
            <v>y</v>
          </cell>
          <cell r="AJ7" t="str">
            <v>n</v>
          </cell>
          <cell r="AK7" t="str">
            <v>n</v>
          </cell>
          <cell r="AL7" t="str">
            <v>y</v>
          </cell>
        </row>
        <row r="8">
          <cell r="A8" t="str">
            <v>Clover, Sweet</v>
          </cell>
          <cell r="B8" t="str">
            <v>n</v>
          </cell>
          <cell r="C8" t="str">
            <v>n</v>
          </cell>
          <cell r="D8" t="str">
            <v>n</v>
          </cell>
          <cell r="E8" t="str">
            <v>n</v>
          </cell>
          <cell r="F8" t="str">
            <v>n</v>
          </cell>
          <cell r="G8" t="str">
            <v>n</v>
          </cell>
          <cell r="H8" t="str">
            <v>y</v>
          </cell>
          <cell r="I8" t="str">
            <v>n</v>
          </cell>
          <cell r="J8" t="str">
            <v>y</v>
          </cell>
          <cell r="K8" t="str">
            <v>n</v>
          </cell>
          <cell r="L8" t="str">
            <v>n</v>
          </cell>
          <cell r="M8" t="str">
            <v>n</v>
          </cell>
          <cell r="N8" t="str">
            <v>n</v>
          </cell>
          <cell r="O8" t="str">
            <v>n</v>
          </cell>
          <cell r="P8" t="str">
            <v>n</v>
          </cell>
          <cell r="Q8" t="str">
            <v>n</v>
          </cell>
          <cell r="R8" t="str">
            <v>n</v>
          </cell>
          <cell r="S8" t="str">
            <v>n</v>
          </cell>
          <cell r="T8" t="str">
            <v>n</v>
          </cell>
          <cell r="U8" t="str">
            <v>y</v>
          </cell>
          <cell r="V8" t="str">
            <v>n</v>
          </cell>
          <cell r="W8" t="str">
            <v>n</v>
          </cell>
          <cell r="X8" t="str">
            <v>n</v>
          </cell>
          <cell r="Y8" t="str">
            <v>n</v>
          </cell>
          <cell r="Z8" t="str">
            <v>n</v>
          </cell>
          <cell r="AA8" t="str">
            <v>n</v>
          </cell>
          <cell r="AB8" t="str">
            <v>n</v>
          </cell>
          <cell r="AC8" t="str">
            <v>n</v>
          </cell>
          <cell r="AD8" t="str">
            <v>n</v>
          </cell>
          <cell r="AE8" t="str">
            <v>y</v>
          </cell>
          <cell r="AF8" t="str">
            <v>n</v>
          </cell>
          <cell r="AG8" t="str">
            <v>y</v>
          </cell>
          <cell r="AH8" t="str">
            <v>n</v>
          </cell>
          <cell r="AI8" t="str">
            <v>y</v>
          </cell>
          <cell r="AJ8" t="str">
            <v>n</v>
          </cell>
          <cell r="AK8" t="str">
            <v>n</v>
          </cell>
          <cell r="AL8" t="str">
            <v>y</v>
          </cell>
        </row>
        <row r="9">
          <cell r="A9" t="str">
            <v>Ryegrass, Perennial</v>
          </cell>
          <cell r="B9" t="str">
            <v>y</v>
          </cell>
          <cell r="C9" t="str">
            <v>y</v>
          </cell>
          <cell r="D9" t="str">
            <v>y</v>
          </cell>
          <cell r="E9" t="str">
            <v>y</v>
          </cell>
          <cell r="F9" t="str">
            <v>y</v>
          </cell>
          <cell r="G9" t="str">
            <v>y</v>
          </cell>
          <cell r="H9" t="str">
            <v>n</v>
          </cell>
          <cell r="I9" t="str">
            <v>y</v>
          </cell>
          <cell r="J9" t="str">
            <v>y</v>
          </cell>
          <cell r="K9" t="str">
            <v>y</v>
          </cell>
          <cell r="L9" t="str">
            <v>n</v>
          </cell>
          <cell r="M9" t="str">
            <v>n</v>
          </cell>
          <cell r="N9" t="str">
            <v>n</v>
          </cell>
          <cell r="O9" t="str">
            <v>n</v>
          </cell>
          <cell r="P9" t="str">
            <v>n</v>
          </cell>
          <cell r="Q9" t="str">
            <v>n</v>
          </cell>
          <cell r="R9" t="str">
            <v>n</v>
          </cell>
          <cell r="S9" t="str">
            <v>n</v>
          </cell>
          <cell r="T9" t="str">
            <v>n</v>
          </cell>
          <cell r="U9" t="str">
            <v>y</v>
          </cell>
          <cell r="V9" t="str">
            <v>n</v>
          </cell>
          <cell r="W9" t="str">
            <v>n</v>
          </cell>
          <cell r="X9" t="str">
            <v>n</v>
          </cell>
          <cell r="Y9" t="str">
            <v>n</v>
          </cell>
          <cell r="Z9" t="str">
            <v>n</v>
          </cell>
          <cell r="AA9" t="str">
            <v>n</v>
          </cell>
          <cell r="AB9" t="str">
            <v>n</v>
          </cell>
          <cell r="AC9" t="str">
            <v>n</v>
          </cell>
          <cell r="AD9" t="str">
            <v>n</v>
          </cell>
          <cell r="AE9" t="str">
            <v>y</v>
          </cell>
          <cell r="AF9" t="str">
            <v>y</v>
          </cell>
          <cell r="AG9" t="str">
            <v>y</v>
          </cell>
          <cell r="AH9" t="str">
            <v>n</v>
          </cell>
          <cell r="AI9" t="str">
            <v>y</v>
          </cell>
          <cell r="AJ9" t="str">
            <v>n</v>
          </cell>
          <cell r="AK9" t="str">
            <v>n</v>
          </cell>
          <cell r="AL9" t="str">
            <v>y</v>
          </cell>
        </row>
        <row r="10">
          <cell r="A10" t="str">
            <v>Barley</v>
          </cell>
          <cell r="B10" t="str">
            <v>y</v>
          </cell>
          <cell r="C10" t="str">
            <v>y</v>
          </cell>
          <cell r="D10" t="str">
            <v>y</v>
          </cell>
          <cell r="E10" t="str">
            <v>y</v>
          </cell>
          <cell r="F10" t="str">
            <v>y</v>
          </cell>
          <cell r="G10" t="str">
            <v>y</v>
          </cell>
          <cell r="H10" t="str">
            <v>y</v>
          </cell>
          <cell r="I10" t="str">
            <v>y</v>
          </cell>
          <cell r="J10" t="str">
            <v>y</v>
          </cell>
          <cell r="K10" t="str">
            <v>y</v>
          </cell>
          <cell r="L10" t="str">
            <v>y</v>
          </cell>
          <cell r="M10" t="str">
            <v>y</v>
          </cell>
          <cell r="N10" t="str">
            <v>y</v>
          </cell>
          <cell r="O10" t="str">
            <v>y</v>
          </cell>
          <cell r="P10" t="str">
            <v>n</v>
          </cell>
          <cell r="Q10" t="str">
            <v>y</v>
          </cell>
          <cell r="R10" t="str">
            <v>y</v>
          </cell>
          <cell r="S10" t="str">
            <v>n</v>
          </cell>
          <cell r="T10" t="str">
            <v>n</v>
          </cell>
          <cell r="U10" t="str">
            <v>y</v>
          </cell>
          <cell r="V10" t="str">
            <v>y</v>
          </cell>
          <cell r="W10" t="str">
            <v>y</v>
          </cell>
          <cell r="X10" t="str">
            <v>y</v>
          </cell>
          <cell r="Y10" t="str">
            <v>y</v>
          </cell>
          <cell r="Z10" t="str">
            <v>y</v>
          </cell>
          <cell r="AA10" t="str">
            <v>y</v>
          </cell>
          <cell r="AB10" t="str">
            <v>y</v>
          </cell>
          <cell r="AC10" t="str">
            <v>y</v>
          </cell>
          <cell r="AD10" t="str">
            <v>y</v>
          </cell>
          <cell r="AE10" t="str">
            <v>n</v>
          </cell>
          <cell r="AF10" t="str">
            <v>y</v>
          </cell>
          <cell r="AG10" t="str">
            <v>n</v>
          </cell>
          <cell r="AH10" t="str">
            <v>n</v>
          </cell>
          <cell r="AI10" t="str">
            <v>y</v>
          </cell>
          <cell r="AJ10" t="str">
            <v>y</v>
          </cell>
          <cell r="AK10" t="str">
            <v>y</v>
          </cell>
          <cell r="AL10" t="str">
            <v>y</v>
          </cell>
        </row>
        <row r="11">
          <cell r="A11" t="str">
            <v>Buckwheat</v>
          </cell>
          <cell r="B11" t="str">
            <v>y</v>
          </cell>
          <cell r="C11" t="str">
            <v>n</v>
          </cell>
          <cell r="D11" t="str">
            <v>n</v>
          </cell>
          <cell r="E11" t="str">
            <v>n</v>
          </cell>
          <cell r="F11" t="str">
            <v>n</v>
          </cell>
          <cell r="G11" t="str">
            <v>n</v>
          </cell>
          <cell r="H11" t="str">
            <v>n</v>
          </cell>
          <cell r="I11" t="str">
            <v>n</v>
          </cell>
          <cell r="J11" t="str">
            <v>y</v>
          </cell>
          <cell r="K11" t="str">
            <v>y</v>
          </cell>
          <cell r="L11" t="str">
            <v>y</v>
          </cell>
          <cell r="M11" t="str">
            <v>y</v>
          </cell>
          <cell r="N11" t="str">
            <v>y</v>
          </cell>
          <cell r="O11" t="str">
            <v>y</v>
          </cell>
          <cell r="P11" t="str">
            <v>y</v>
          </cell>
          <cell r="Q11" t="str">
            <v>y</v>
          </cell>
          <cell r="R11" t="str">
            <v>y</v>
          </cell>
          <cell r="S11" t="str">
            <v>y</v>
          </cell>
          <cell r="T11" t="str">
            <v>y</v>
          </cell>
          <cell r="U11" t="str">
            <v>y</v>
          </cell>
          <cell r="V11" t="str">
            <v>y</v>
          </cell>
          <cell r="W11" t="str">
            <v>y</v>
          </cell>
          <cell r="X11" t="str">
            <v>y</v>
          </cell>
          <cell r="Y11" t="str">
            <v>y</v>
          </cell>
          <cell r="Z11" t="str">
            <v>y</v>
          </cell>
          <cell r="AA11" t="str">
            <v>y</v>
          </cell>
          <cell r="AB11" t="str">
            <v>y</v>
          </cell>
          <cell r="AC11" t="str">
            <v>y</v>
          </cell>
          <cell r="AD11" t="str">
            <v>y</v>
          </cell>
          <cell r="AE11" t="str">
            <v>y</v>
          </cell>
          <cell r="AF11" t="str">
            <v>y</v>
          </cell>
          <cell r="AG11" t="str">
            <v>y</v>
          </cell>
          <cell r="AH11" t="str">
            <v>y</v>
          </cell>
          <cell r="AI11" t="str">
            <v>y</v>
          </cell>
          <cell r="AJ11" t="str">
            <v>y</v>
          </cell>
          <cell r="AK11" t="str">
            <v>y</v>
          </cell>
          <cell r="AL11" t="str">
            <v>y</v>
          </cell>
        </row>
        <row r="12">
          <cell r="A12" t="str">
            <v>Clover, Balansa</v>
          </cell>
          <cell r="B12" t="str">
            <v>n</v>
          </cell>
          <cell r="C12" t="str">
            <v>n</v>
          </cell>
          <cell r="D12" t="str">
            <v>n</v>
          </cell>
          <cell r="E12" t="str">
            <v>n</v>
          </cell>
          <cell r="F12" t="str">
            <v>n</v>
          </cell>
          <cell r="G12" t="str">
            <v>n</v>
          </cell>
          <cell r="H12" t="str">
            <v>n</v>
          </cell>
          <cell r="I12" t="str">
            <v>n</v>
          </cell>
          <cell r="J12" t="str">
            <v>y</v>
          </cell>
          <cell r="K12" t="str">
            <v>y</v>
          </cell>
          <cell r="L12" t="str">
            <v>y</v>
          </cell>
          <cell r="M12" t="str">
            <v>y</v>
          </cell>
          <cell r="N12" t="str">
            <v>y</v>
          </cell>
          <cell r="O12" t="str">
            <v>y</v>
          </cell>
          <cell r="P12" t="str">
            <v>y</v>
          </cell>
          <cell r="Q12" t="str">
            <v>y</v>
          </cell>
          <cell r="R12" t="str">
            <v>y</v>
          </cell>
          <cell r="S12" t="str">
            <v>y</v>
          </cell>
          <cell r="T12" t="str">
            <v>y</v>
          </cell>
          <cell r="U12" t="str">
            <v>y</v>
          </cell>
          <cell r="V12" t="str">
            <v>y</v>
          </cell>
          <cell r="W12" t="str">
            <v>y</v>
          </cell>
          <cell r="X12" t="str">
            <v>y</v>
          </cell>
          <cell r="Y12" t="str">
            <v>y</v>
          </cell>
          <cell r="Z12" t="str">
            <v>y</v>
          </cell>
          <cell r="AA12" t="str">
            <v>y</v>
          </cell>
          <cell r="AB12" t="str">
            <v>y</v>
          </cell>
          <cell r="AC12" t="str">
            <v>y</v>
          </cell>
          <cell r="AD12" t="str">
            <v>y</v>
          </cell>
          <cell r="AE12" t="str">
            <v>y</v>
          </cell>
          <cell r="AF12" t="str">
            <v>y</v>
          </cell>
          <cell r="AG12" t="str">
            <v>y</v>
          </cell>
          <cell r="AH12" t="str">
            <v>y</v>
          </cell>
          <cell r="AI12" t="str">
            <v>y</v>
          </cell>
          <cell r="AJ12" t="str">
            <v>y</v>
          </cell>
          <cell r="AK12" t="str">
            <v>y</v>
          </cell>
          <cell r="AL12" t="str">
            <v>y</v>
          </cell>
        </row>
        <row r="13">
          <cell r="A13" t="str">
            <v>Clover, Berseem</v>
          </cell>
          <cell r="B13" t="str">
            <v>n</v>
          </cell>
          <cell r="C13" t="str">
            <v>n</v>
          </cell>
          <cell r="D13" t="str">
            <v>n</v>
          </cell>
          <cell r="E13" t="str">
            <v>n</v>
          </cell>
          <cell r="F13" t="str">
            <v>n</v>
          </cell>
          <cell r="G13" t="str">
            <v>n</v>
          </cell>
          <cell r="H13" t="str">
            <v>n</v>
          </cell>
          <cell r="I13" t="str">
            <v>n</v>
          </cell>
          <cell r="J13" t="str">
            <v>y</v>
          </cell>
          <cell r="K13" t="str">
            <v>y</v>
          </cell>
          <cell r="L13" t="str">
            <v>y</v>
          </cell>
          <cell r="M13" t="str">
            <v>y</v>
          </cell>
          <cell r="N13" t="str">
            <v>y</v>
          </cell>
          <cell r="O13" t="str">
            <v>y</v>
          </cell>
          <cell r="P13" t="str">
            <v>y</v>
          </cell>
          <cell r="Q13" t="str">
            <v>y</v>
          </cell>
          <cell r="R13" t="str">
            <v>y</v>
          </cell>
          <cell r="S13" t="str">
            <v>y</v>
          </cell>
          <cell r="T13" t="str">
            <v>y</v>
          </cell>
          <cell r="U13" t="str">
            <v>y</v>
          </cell>
          <cell r="V13" t="str">
            <v>y</v>
          </cell>
          <cell r="W13" t="str">
            <v>y</v>
          </cell>
          <cell r="X13" t="str">
            <v>y</v>
          </cell>
          <cell r="Y13" t="str">
            <v>y</v>
          </cell>
          <cell r="Z13" t="str">
            <v>y</v>
          </cell>
          <cell r="AA13" t="str">
            <v>y</v>
          </cell>
          <cell r="AB13" t="str">
            <v>y</v>
          </cell>
          <cell r="AC13" t="str">
            <v>y</v>
          </cell>
          <cell r="AD13" t="str">
            <v>y</v>
          </cell>
          <cell r="AE13" t="str">
            <v>y</v>
          </cell>
          <cell r="AF13" t="str">
            <v>y</v>
          </cell>
          <cell r="AG13" t="str">
            <v>y</v>
          </cell>
          <cell r="AH13" t="str">
            <v>y</v>
          </cell>
          <cell r="AI13" t="str">
            <v>y</v>
          </cell>
          <cell r="AJ13" t="str">
            <v>y</v>
          </cell>
          <cell r="AK13" t="str">
            <v>y</v>
          </cell>
          <cell r="AL13" t="str">
            <v>y</v>
          </cell>
        </row>
        <row r="14">
          <cell r="A14" t="str">
            <v>Clover, Crimson</v>
          </cell>
          <cell r="B14" t="str">
            <v>n</v>
          </cell>
          <cell r="C14" t="str">
            <v>n</v>
          </cell>
          <cell r="D14" t="str">
            <v>n</v>
          </cell>
          <cell r="E14" t="str">
            <v>n</v>
          </cell>
          <cell r="F14" t="str">
            <v>n</v>
          </cell>
          <cell r="G14" t="str">
            <v>n</v>
          </cell>
          <cell r="H14" t="str">
            <v>n</v>
          </cell>
          <cell r="I14" t="str">
            <v>n</v>
          </cell>
          <cell r="J14" t="str">
            <v>y</v>
          </cell>
          <cell r="K14" t="str">
            <v>y</v>
          </cell>
          <cell r="L14" t="str">
            <v>y</v>
          </cell>
          <cell r="M14" t="str">
            <v>y</v>
          </cell>
          <cell r="N14" t="str">
            <v>y</v>
          </cell>
          <cell r="O14" t="str">
            <v>y</v>
          </cell>
          <cell r="P14" t="str">
            <v>y</v>
          </cell>
          <cell r="Q14" t="str">
            <v>y</v>
          </cell>
          <cell r="R14" t="str">
            <v>y</v>
          </cell>
          <cell r="S14" t="str">
            <v>y</v>
          </cell>
          <cell r="T14" t="str">
            <v>y</v>
          </cell>
          <cell r="U14" t="str">
            <v>y</v>
          </cell>
          <cell r="V14" t="str">
            <v>y</v>
          </cell>
          <cell r="W14" t="str">
            <v>y</v>
          </cell>
          <cell r="X14" t="str">
            <v>y</v>
          </cell>
          <cell r="Y14" t="str">
            <v>y</v>
          </cell>
          <cell r="Z14" t="str">
            <v>y</v>
          </cell>
          <cell r="AA14" t="str">
            <v>y</v>
          </cell>
          <cell r="AB14" t="str">
            <v>y</v>
          </cell>
          <cell r="AC14" t="str">
            <v>y</v>
          </cell>
          <cell r="AD14" t="str">
            <v>y</v>
          </cell>
          <cell r="AE14" t="str">
            <v>y</v>
          </cell>
          <cell r="AF14" t="str">
            <v>y</v>
          </cell>
          <cell r="AG14" t="str">
            <v>y</v>
          </cell>
          <cell r="AH14" t="str">
            <v>y</v>
          </cell>
          <cell r="AI14" t="str">
            <v>y</v>
          </cell>
          <cell r="AJ14" t="str">
            <v>y</v>
          </cell>
          <cell r="AK14" t="str">
            <v>y</v>
          </cell>
          <cell r="AL14" t="str">
            <v>y</v>
          </cell>
        </row>
        <row r="15">
          <cell r="A15" t="str">
            <v>Clover, Red (cover crop)</v>
          </cell>
          <cell r="B15" t="str">
            <v>n</v>
          </cell>
          <cell r="C15" t="str">
            <v>n</v>
          </cell>
          <cell r="D15" t="str">
            <v>n</v>
          </cell>
          <cell r="E15" t="str">
            <v>n</v>
          </cell>
          <cell r="F15" t="str">
            <v>n</v>
          </cell>
          <cell r="G15" t="str">
            <v>n</v>
          </cell>
          <cell r="H15" t="str">
            <v>n</v>
          </cell>
          <cell r="I15" t="str">
            <v>n</v>
          </cell>
          <cell r="J15" t="str">
            <v>y</v>
          </cell>
          <cell r="K15" t="str">
            <v>y</v>
          </cell>
          <cell r="L15" t="str">
            <v>y</v>
          </cell>
          <cell r="M15" t="str">
            <v>y</v>
          </cell>
          <cell r="N15" t="str">
            <v>y</v>
          </cell>
          <cell r="O15" t="str">
            <v>y</v>
          </cell>
          <cell r="P15" t="str">
            <v>y</v>
          </cell>
          <cell r="Q15" t="str">
            <v>y</v>
          </cell>
          <cell r="R15" t="str">
            <v>y</v>
          </cell>
          <cell r="S15" t="str">
            <v>y</v>
          </cell>
          <cell r="T15" t="str">
            <v>y</v>
          </cell>
          <cell r="U15" t="str">
            <v>y</v>
          </cell>
          <cell r="V15" t="str">
            <v>y</v>
          </cell>
          <cell r="W15" t="str">
            <v>y</v>
          </cell>
          <cell r="X15" t="str">
            <v>y</v>
          </cell>
          <cell r="Y15" t="str">
            <v>y</v>
          </cell>
          <cell r="Z15" t="str">
            <v>y</v>
          </cell>
          <cell r="AA15" t="str">
            <v>y</v>
          </cell>
          <cell r="AB15" t="str">
            <v>y</v>
          </cell>
          <cell r="AC15" t="str">
            <v>y</v>
          </cell>
          <cell r="AD15" t="str">
            <v>y</v>
          </cell>
          <cell r="AE15" t="str">
            <v>y</v>
          </cell>
          <cell r="AF15" t="str">
            <v>y</v>
          </cell>
          <cell r="AG15" t="str">
            <v>y</v>
          </cell>
          <cell r="AH15" t="str">
            <v>y</v>
          </cell>
          <cell r="AI15" t="str">
            <v>y</v>
          </cell>
          <cell r="AJ15" t="str">
            <v>y</v>
          </cell>
          <cell r="AK15" t="str">
            <v>y</v>
          </cell>
          <cell r="AL15" t="str">
            <v>y</v>
          </cell>
        </row>
        <row r="16">
          <cell r="A16" t="str">
            <v>Crabgrass (red river)</v>
          </cell>
          <cell r="B16" t="str">
            <v>n</v>
          </cell>
          <cell r="C16" t="str">
            <v>n</v>
          </cell>
          <cell r="D16" t="str">
            <v>n</v>
          </cell>
          <cell r="E16" t="str">
            <v>n</v>
          </cell>
          <cell r="F16" t="str">
            <v>n</v>
          </cell>
          <cell r="G16" t="str">
            <v>n</v>
          </cell>
          <cell r="H16" t="str">
            <v>n</v>
          </cell>
          <cell r="I16" t="str">
            <v>n</v>
          </cell>
          <cell r="J16" t="str">
            <v>n</v>
          </cell>
          <cell r="K16" t="str">
            <v>y</v>
          </cell>
          <cell r="L16" t="str">
            <v>y</v>
          </cell>
          <cell r="M16" t="str">
            <v>y</v>
          </cell>
          <cell r="N16" t="str">
            <v>y</v>
          </cell>
          <cell r="O16" t="str">
            <v>y</v>
          </cell>
          <cell r="P16" t="str">
            <v>y</v>
          </cell>
          <cell r="Q16" t="str">
            <v>y</v>
          </cell>
          <cell r="R16" t="str">
            <v>y</v>
          </cell>
          <cell r="S16" t="str">
            <v>y</v>
          </cell>
          <cell r="T16" t="str">
            <v>y</v>
          </cell>
          <cell r="U16" t="str">
            <v>y</v>
          </cell>
          <cell r="V16" t="str">
            <v>n</v>
          </cell>
          <cell r="W16" t="str">
            <v>y</v>
          </cell>
          <cell r="X16" t="str">
            <v>y</v>
          </cell>
          <cell r="Y16" t="str">
            <v>y</v>
          </cell>
          <cell r="Z16" t="str">
            <v>y</v>
          </cell>
          <cell r="AA16" t="str">
            <v>y</v>
          </cell>
          <cell r="AB16" t="str">
            <v>y</v>
          </cell>
          <cell r="AC16" t="str">
            <v>y</v>
          </cell>
          <cell r="AD16" t="str">
            <v>n</v>
          </cell>
          <cell r="AE16" t="str">
            <v>y</v>
          </cell>
          <cell r="AF16" t="str">
            <v>y</v>
          </cell>
          <cell r="AG16" t="str">
            <v>n</v>
          </cell>
          <cell r="AH16" t="str">
            <v>n</v>
          </cell>
          <cell r="AI16" t="str">
            <v>n</v>
          </cell>
          <cell r="AJ16" t="str">
            <v>y</v>
          </cell>
          <cell r="AK16" t="str">
            <v>n</v>
          </cell>
          <cell r="AL16" t="str">
            <v>n</v>
          </cell>
        </row>
        <row r="17">
          <cell r="A17" t="str">
            <v>Flax</v>
          </cell>
          <cell r="B17" t="str">
            <v>y</v>
          </cell>
          <cell r="C17" t="str">
            <v>y</v>
          </cell>
          <cell r="D17" t="str">
            <v>y</v>
          </cell>
          <cell r="E17" t="str">
            <v>y</v>
          </cell>
          <cell r="F17" t="str">
            <v>y</v>
          </cell>
          <cell r="G17" t="str">
            <v>y</v>
          </cell>
          <cell r="H17" t="str">
            <v>y</v>
          </cell>
          <cell r="I17" t="str">
            <v>y</v>
          </cell>
          <cell r="J17" t="str">
            <v>y</v>
          </cell>
          <cell r="K17" t="str">
            <v>y</v>
          </cell>
          <cell r="L17" t="str">
            <v>y</v>
          </cell>
          <cell r="M17" t="str">
            <v>y</v>
          </cell>
          <cell r="N17" t="str">
            <v>y</v>
          </cell>
          <cell r="O17" t="str">
            <v>y</v>
          </cell>
          <cell r="P17" t="str">
            <v>y</v>
          </cell>
          <cell r="Q17" t="str">
            <v>y</v>
          </cell>
          <cell r="R17" t="str">
            <v>y</v>
          </cell>
          <cell r="S17" t="str">
            <v>y</v>
          </cell>
          <cell r="T17" t="str">
            <v>y</v>
          </cell>
          <cell r="U17" t="str">
            <v>y</v>
          </cell>
          <cell r="V17" t="str">
            <v>y</v>
          </cell>
          <cell r="W17" t="str">
            <v>y</v>
          </cell>
          <cell r="X17" t="str">
            <v>y</v>
          </cell>
          <cell r="Y17" t="str">
            <v>y</v>
          </cell>
          <cell r="Z17" t="str">
            <v>y</v>
          </cell>
          <cell r="AA17" t="str">
            <v>y</v>
          </cell>
          <cell r="AB17" t="str">
            <v>y</v>
          </cell>
          <cell r="AC17" t="str">
            <v>y</v>
          </cell>
          <cell r="AD17" t="str">
            <v>y</v>
          </cell>
          <cell r="AE17" t="str">
            <v>y</v>
          </cell>
          <cell r="AF17" t="str">
            <v>y</v>
          </cell>
          <cell r="AG17" t="str">
            <v>y</v>
          </cell>
          <cell r="AH17" t="str">
            <v>y</v>
          </cell>
          <cell r="AI17" t="str">
            <v>y</v>
          </cell>
          <cell r="AJ17" t="str">
            <v>y</v>
          </cell>
          <cell r="AK17" t="str">
            <v>y</v>
          </cell>
          <cell r="AL17" t="str">
            <v>y</v>
          </cell>
        </row>
        <row r="18">
          <cell r="A18" t="str">
            <v>Kale</v>
          </cell>
          <cell r="B18" t="str">
            <v>n</v>
          </cell>
          <cell r="C18" t="str">
            <v>n</v>
          </cell>
          <cell r="D18" t="str">
            <v>n</v>
          </cell>
          <cell r="E18" t="str">
            <v>n</v>
          </cell>
          <cell r="F18" t="str">
            <v>n</v>
          </cell>
          <cell r="G18" t="str">
            <v>n</v>
          </cell>
          <cell r="H18" t="str">
            <v>n</v>
          </cell>
          <cell r="I18" t="str">
            <v>n</v>
          </cell>
          <cell r="J18" t="str">
            <v>y</v>
          </cell>
          <cell r="K18" t="str">
            <v>y</v>
          </cell>
          <cell r="L18" t="str">
            <v>y</v>
          </cell>
          <cell r="M18" t="str">
            <v>y</v>
          </cell>
          <cell r="N18" t="str">
            <v>y</v>
          </cell>
          <cell r="O18" t="str">
            <v>y</v>
          </cell>
          <cell r="P18" t="str">
            <v>y</v>
          </cell>
          <cell r="Q18" t="str">
            <v>y</v>
          </cell>
          <cell r="R18" t="str">
            <v>y</v>
          </cell>
          <cell r="S18" t="str">
            <v>y</v>
          </cell>
          <cell r="T18" t="str">
            <v>y</v>
          </cell>
          <cell r="U18" t="str">
            <v>y</v>
          </cell>
          <cell r="V18" t="str">
            <v>y</v>
          </cell>
          <cell r="W18" t="str">
            <v>y</v>
          </cell>
          <cell r="X18" t="str">
            <v>y</v>
          </cell>
          <cell r="Y18" t="str">
            <v>y</v>
          </cell>
          <cell r="Z18" t="str">
            <v>y</v>
          </cell>
          <cell r="AA18" t="str">
            <v>y</v>
          </cell>
          <cell r="AB18" t="str">
            <v>y</v>
          </cell>
          <cell r="AC18" t="str">
            <v>y</v>
          </cell>
          <cell r="AD18" t="str">
            <v>y</v>
          </cell>
          <cell r="AE18" t="str">
            <v>y</v>
          </cell>
          <cell r="AF18" t="str">
            <v>y</v>
          </cell>
          <cell r="AG18" t="str">
            <v>y</v>
          </cell>
          <cell r="AH18" t="str">
            <v>y</v>
          </cell>
          <cell r="AI18" t="str">
            <v>y</v>
          </cell>
          <cell r="AJ18" t="str">
            <v>y</v>
          </cell>
          <cell r="AK18" t="str">
            <v>y</v>
          </cell>
          <cell r="AL18" t="str">
            <v>y</v>
          </cell>
        </row>
        <row r="19">
          <cell r="A19" t="str">
            <v>Millet, Japanese</v>
          </cell>
          <cell r="B19" t="str">
            <v>n</v>
          </cell>
          <cell r="C19" t="str">
            <v>n</v>
          </cell>
          <cell r="D19" t="str">
            <v>n</v>
          </cell>
          <cell r="E19" t="str">
            <v>n</v>
          </cell>
          <cell r="F19" t="str">
            <v>n</v>
          </cell>
          <cell r="G19" t="str">
            <v>n</v>
          </cell>
          <cell r="H19" t="str">
            <v>n</v>
          </cell>
          <cell r="I19" t="str">
            <v>n</v>
          </cell>
          <cell r="J19" t="str">
            <v>n</v>
          </cell>
          <cell r="K19" t="str">
            <v>y</v>
          </cell>
          <cell r="L19" t="str">
            <v>y</v>
          </cell>
          <cell r="M19" t="str">
            <v>y</v>
          </cell>
          <cell r="N19" t="str">
            <v>y</v>
          </cell>
          <cell r="O19" t="str">
            <v>y</v>
          </cell>
          <cell r="P19" t="str">
            <v>y</v>
          </cell>
          <cell r="Q19" t="str">
            <v>y</v>
          </cell>
          <cell r="R19" t="str">
            <v>y</v>
          </cell>
          <cell r="S19" t="str">
            <v>y</v>
          </cell>
          <cell r="T19" t="str">
            <v>y</v>
          </cell>
          <cell r="U19" t="str">
            <v>y</v>
          </cell>
          <cell r="V19" t="str">
            <v>y</v>
          </cell>
          <cell r="W19" t="str">
            <v>y</v>
          </cell>
          <cell r="X19" t="str">
            <v>y</v>
          </cell>
          <cell r="Y19" t="str">
            <v>y</v>
          </cell>
          <cell r="Z19" t="str">
            <v>y</v>
          </cell>
          <cell r="AA19" t="str">
            <v>y</v>
          </cell>
          <cell r="AB19" t="str">
            <v>y</v>
          </cell>
          <cell r="AC19" t="str">
            <v>y</v>
          </cell>
          <cell r="AD19" t="str">
            <v>y</v>
          </cell>
          <cell r="AE19" t="str">
            <v>n</v>
          </cell>
          <cell r="AF19" t="str">
            <v>n</v>
          </cell>
          <cell r="AG19" t="str">
            <v>y</v>
          </cell>
          <cell r="AH19" t="str">
            <v>y</v>
          </cell>
          <cell r="AI19" t="str">
            <v>y</v>
          </cell>
          <cell r="AJ19" t="str">
            <v>y</v>
          </cell>
          <cell r="AK19" t="str">
            <v>y</v>
          </cell>
          <cell r="AL19" t="str">
            <v>y</v>
          </cell>
        </row>
        <row r="20">
          <cell r="A20" t="str">
            <v>Millet, Pearl</v>
          </cell>
          <cell r="B20" t="str">
            <v>n</v>
          </cell>
          <cell r="C20" t="str">
            <v>n</v>
          </cell>
          <cell r="D20" t="str">
            <v>n</v>
          </cell>
          <cell r="E20" t="str">
            <v>n</v>
          </cell>
          <cell r="F20" t="str">
            <v>n</v>
          </cell>
          <cell r="G20" t="str">
            <v>n</v>
          </cell>
          <cell r="H20" t="str">
            <v>n</v>
          </cell>
          <cell r="I20" t="str">
            <v>n</v>
          </cell>
          <cell r="J20" t="str">
            <v>n</v>
          </cell>
          <cell r="K20" t="str">
            <v>y</v>
          </cell>
          <cell r="L20" t="str">
            <v>y</v>
          </cell>
          <cell r="M20" t="str">
            <v>y</v>
          </cell>
          <cell r="N20" t="str">
            <v>y</v>
          </cell>
          <cell r="O20" t="str">
            <v>y</v>
          </cell>
          <cell r="P20" t="str">
            <v>y</v>
          </cell>
          <cell r="Q20" t="str">
            <v>y</v>
          </cell>
          <cell r="R20" t="str">
            <v>y</v>
          </cell>
          <cell r="S20" t="str">
            <v>y</v>
          </cell>
          <cell r="T20" t="str">
            <v>y</v>
          </cell>
          <cell r="U20" t="str">
            <v>y</v>
          </cell>
          <cell r="V20" t="str">
            <v>y</v>
          </cell>
          <cell r="W20" t="str">
            <v>y</v>
          </cell>
          <cell r="X20" t="str">
            <v>y</v>
          </cell>
          <cell r="Y20" t="str">
            <v>y</v>
          </cell>
          <cell r="Z20" t="str">
            <v>y</v>
          </cell>
          <cell r="AA20" t="str">
            <v>y</v>
          </cell>
          <cell r="AB20" t="str">
            <v>y</v>
          </cell>
          <cell r="AC20" t="str">
            <v>y</v>
          </cell>
          <cell r="AD20" t="str">
            <v>y</v>
          </cell>
          <cell r="AE20" t="str">
            <v>n</v>
          </cell>
          <cell r="AF20" t="str">
            <v>n</v>
          </cell>
          <cell r="AG20" t="str">
            <v>y</v>
          </cell>
          <cell r="AH20" t="str">
            <v>y</v>
          </cell>
          <cell r="AI20" t="str">
            <v>y</v>
          </cell>
          <cell r="AJ20" t="str">
            <v>y</v>
          </cell>
          <cell r="AK20" t="str">
            <v>y</v>
          </cell>
          <cell r="AL20" t="str">
            <v>y</v>
          </cell>
        </row>
        <row r="21">
          <cell r="A21" t="str">
            <v>Oats, (Spring &amp; Black)</v>
          </cell>
          <cell r="B21" t="str">
            <v>y</v>
          </cell>
          <cell r="C21" t="str">
            <v>y</v>
          </cell>
          <cell r="D21" t="str">
            <v>y</v>
          </cell>
          <cell r="E21" t="str">
            <v>y</v>
          </cell>
          <cell r="F21" t="str">
            <v>y</v>
          </cell>
          <cell r="G21" t="str">
            <v>y</v>
          </cell>
          <cell r="H21" t="str">
            <v>y</v>
          </cell>
          <cell r="I21" t="str">
            <v>y</v>
          </cell>
          <cell r="J21" t="str">
            <v>y</v>
          </cell>
          <cell r="K21" t="str">
            <v>y</v>
          </cell>
          <cell r="L21" t="str">
            <v>y</v>
          </cell>
          <cell r="M21" t="str">
            <v>y</v>
          </cell>
          <cell r="N21" t="str">
            <v>y</v>
          </cell>
          <cell r="O21" t="str">
            <v>y</v>
          </cell>
          <cell r="P21" t="str">
            <v>y</v>
          </cell>
          <cell r="Q21" t="str">
            <v>y</v>
          </cell>
          <cell r="R21" t="str">
            <v>y</v>
          </cell>
          <cell r="S21" t="str">
            <v>y</v>
          </cell>
          <cell r="T21" t="str">
            <v>y</v>
          </cell>
          <cell r="U21" t="str">
            <v>y</v>
          </cell>
          <cell r="V21" t="str">
            <v>y</v>
          </cell>
          <cell r="W21" t="str">
            <v>y</v>
          </cell>
          <cell r="X21" t="str">
            <v>y</v>
          </cell>
          <cell r="Y21" t="str">
            <v>y</v>
          </cell>
          <cell r="Z21" t="str">
            <v>y</v>
          </cell>
          <cell r="AA21" t="str">
            <v>y</v>
          </cell>
          <cell r="AB21" t="str">
            <v>y</v>
          </cell>
          <cell r="AC21" t="str">
            <v>y</v>
          </cell>
          <cell r="AD21" t="str">
            <v>y</v>
          </cell>
          <cell r="AE21" t="str">
            <v>y</v>
          </cell>
          <cell r="AF21" t="str">
            <v>y</v>
          </cell>
          <cell r="AG21" t="str">
            <v>y</v>
          </cell>
          <cell r="AH21" t="str">
            <v>y</v>
          </cell>
          <cell r="AI21" t="str">
            <v>y</v>
          </cell>
          <cell r="AJ21" t="str">
            <v>y</v>
          </cell>
          <cell r="AK21" t="str">
            <v>y</v>
          </cell>
          <cell r="AL21" t="str">
            <v>y</v>
          </cell>
        </row>
        <row r="22">
          <cell r="A22" t="str">
            <v>Peas, (Field/Spring/Winter)</v>
          </cell>
          <cell r="B22" t="str">
            <v>n</v>
          </cell>
          <cell r="C22" t="str">
            <v>n</v>
          </cell>
          <cell r="D22" t="str">
            <v>n</v>
          </cell>
          <cell r="E22" t="str">
            <v>n</v>
          </cell>
          <cell r="F22" t="str">
            <v>n</v>
          </cell>
          <cell r="G22" t="str">
            <v>n</v>
          </cell>
          <cell r="H22" t="str">
            <v>n</v>
          </cell>
          <cell r="I22" t="str">
            <v>n</v>
          </cell>
          <cell r="J22" t="str">
            <v>y</v>
          </cell>
          <cell r="K22" t="str">
            <v>y</v>
          </cell>
          <cell r="L22" t="str">
            <v>y</v>
          </cell>
          <cell r="M22" t="str">
            <v>y</v>
          </cell>
          <cell r="N22" t="str">
            <v>y</v>
          </cell>
          <cell r="O22" t="str">
            <v>y</v>
          </cell>
          <cell r="P22" t="str">
            <v>n</v>
          </cell>
          <cell r="Q22" t="str">
            <v>y</v>
          </cell>
          <cell r="R22" t="str">
            <v>y</v>
          </cell>
          <cell r="S22" t="str">
            <v>y</v>
          </cell>
          <cell r="T22" t="str">
            <v>y</v>
          </cell>
          <cell r="U22" t="str">
            <v>y</v>
          </cell>
          <cell r="V22" t="str">
            <v>y</v>
          </cell>
          <cell r="W22" t="str">
            <v>y</v>
          </cell>
          <cell r="X22" t="str">
            <v>y</v>
          </cell>
          <cell r="Y22" t="str">
            <v>y</v>
          </cell>
          <cell r="Z22" t="str">
            <v>y</v>
          </cell>
          <cell r="AA22" t="str">
            <v>y</v>
          </cell>
          <cell r="AB22" t="str">
            <v>y</v>
          </cell>
          <cell r="AC22" t="str">
            <v>Y</v>
          </cell>
          <cell r="AD22" t="str">
            <v>y</v>
          </cell>
          <cell r="AE22" t="str">
            <v>y</v>
          </cell>
          <cell r="AF22" t="str">
            <v>y</v>
          </cell>
          <cell r="AG22" t="str">
            <v>y</v>
          </cell>
          <cell r="AH22" t="str">
            <v>y</v>
          </cell>
          <cell r="AI22" t="str">
            <v>y</v>
          </cell>
          <cell r="AJ22" t="str">
            <v>y</v>
          </cell>
          <cell r="AK22" t="str">
            <v>y</v>
          </cell>
          <cell r="AL22" t="str">
            <v>y</v>
          </cell>
        </row>
        <row r="23">
          <cell r="A23" t="str">
            <v>Pea, Cow</v>
          </cell>
          <cell r="B23" t="str">
            <v>n</v>
          </cell>
          <cell r="C23" t="str">
            <v>n</v>
          </cell>
          <cell r="D23" t="str">
            <v>n</v>
          </cell>
          <cell r="E23" t="str">
            <v>n</v>
          </cell>
          <cell r="F23" t="str">
            <v>n</v>
          </cell>
          <cell r="G23" t="str">
            <v>n</v>
          </cell>
          <cell r="H23" t="str">
            <v>n</v>
          </cell>
          <cell r="I23" t="str">
            <v>n</v>
          </cell>
          <cell r="J23" t="str">
            <v>y</v>
          </cell>
          <cell r="K23" t="str">
            <v>y</v>
          </cell>
          <cell r="L23" t="str">
            <v>y</v>
          </cell>
          <cell r="M23" t="str">
            <v>y</v>
          </cell>
          <cell r="N23" t="str">
            <v>y</v>
          </cell>
          <cell r="O23" t="str">
            <v>y</v>
          </cell>
          <cell r="P23" t="str">
            <v>y</v>
          </cell>
          <cell r="Q23" t="str">
            <v>y</v>
          </cell>
          <cell r="R23" t="str">
            <v>y</v>
          </cell>
          <cell r="S23" t="str">
            <v>y</v>
          </cell>
          <cell r="T23" t="str">
            <v>y</v>
          </cell>
          <cell r="U23" t="str">
            <v>y</v>
          </cell>
          <cell r="V23" t="str">
            <v>y</v>
          </cell>
          <cell r="W23" t="str">
            <v>y</v>
          </cell>
          <cell r="X23" t="str">
            <v>y</v>
          </cell>
          <cell r="Y23" t="str">
            <v>y</v>
          </cell>
          <cell r="Z23" t="str">
            <v>y</v>
          </cell>
          <cell r="AA23" t="str">
            <v>y</v>
          </cell>
          <cell r="AB23" t="str">
            <v>y</v>
          </cell>
          <cell r="AC23" t="str">
            <v>y</v>
          </cell>
          <cell r="AD23" t="str">
            <v>y</v>
          </cell>
          <cell r="AE23" t="str">
            <v>y</v>
          </cell>
          <cell r="AF23" t="str">
            <v>n</v>
          </cell>
          <cell r="AG23" t="str">
            <v>y</v>
          </cell>
          <cell r="AH23" t="str">
            <v>y</v>
          </cell>
          <cell r="AI23" t="str">
            <v>y</v>
          </cell>
          <cell r="AJ23" t="str">
            <v>y</v>
          </cell>
          <cell r="AK23" t="str">
            <v>y</v>
          </cell>
          <cell r="AL23" t="str">
            <v>y</v>
          </cell>
        </row>
        <row r="24">
          <cell r="A24" t="str">
            <v>Hemp, Sunn</v>
          </cell>
          <cell r="B24" t="str">
            <v>y</v>
          </cell>
          <cell r="C24" t="str">
            <v>y</v>
          </cell>
          <cell r="D24" t="str">
            <v>y</v>
          </cell>
          <cell r="E24" t="str">
            <v>y</v>
          </cell>
          <cell r="F24" t="str">
            <v>y</v>
          </cell>
          <cell r="G24" t="str">
            <v>y</v>
          </cell>
          <cell r="H24" t="str">
            <v>y</v>
          </cell>
          <cell r="I24" t="str">
            <v>y</v>
          </cell>
          <cell r="J24" t="str">
            <v>y</v>
          </cell>
          <cell r="K24" t="str">
            <v>y</v>
          </cell>
          <cell r="L24" t="str">
            <v>y</v>
          </cell>
          <cell r="M24" t="str">
            <v>y</v>
          </cell>
          <cell r="N24" t="str">
            <v>y</v>
          </cell>
          <cell r="O24" t="str">
            <v>y</v>
          </cell>
          <cell r="P24" t="str">
            <v>y</v>
          </cell>
          <cell r="Q24" t="str">
            <v>y</v>
          </cell>
          <cell r="R24" t="str">
            <v>y</v>
          </cell>
          <cell r="S24" t="str">
            <v>y</v>
          </cell>
          <cell r="T24" t="str">
            <v>y</v>
          </cell>
          <cell r="U24" t="str">
            <v>y</v>
          </cell>
          <cell r="V24" t="str">
            <v>y</v>
          </cell>
          <cell r="W24" t="str">
            <v>y</v>
          </cell>
          <cell r="X24" t="str">
            <v>y</v>
          </cell>
          <cell r="Y24" t="str">
            <v>y</v>
          </cell>
          <cell r="Z24" t="str">
            <v>y</v>
          </cell>
          <cell r="AA24" t="str">
            <v>y</v>
          </cell>
          <cell r="AB24" t="str">
            <v>y</v>
          </cell>
          <cell r="AC24" t="str">
            <v>y</v>
          </cell>
          <cell r="AD24" t="str">
            <v>y</v>
          </cell>
          <cell r="AE24" t="str">
            <v>y</v>
          </cell>
          <cell r="AF24" t="str">
            <v>y</v>
          </cell>
          <cell r="AG24" t="str">
            <v>y</v>
          </cell>
          <cell r="AH24" t="str">
            <v>y</v>
          </cell>
          <cell r="AI24" t="str">
            <v>y</v>
          </cell>
          <cell r="AJ24" t="str">
            <v>y</v>
          </cell>
          <cell r="AK24" t="str">
            <v>y</v>
          </cell>
          <cell r="AL24" t="str">
            <v>y</v>
          </cell>
        </row>
        <row r="25">
          <cell r="A25" t="str">
            <v>Phacelia</v>
          </cell>
          <cell r="B25" t="str">
            <v>y</v>
          </cell>
          <cell r="C25" t="str">
            <v>y</v>
          </cell>
          <cell r="D25" t="str">
            <v>y</v>
          </cell>
          <cell r="E25" t="str">
            <v>y</v>
          </cell>
          <cell r="F25" t="str">
            <v>y</v>
          </cell>
          <cell r="G25" t="str">
            <v>y</v>
          </cell>
          <cell r="H25" t="str">
            <v>y</v>
          </cell>
          <cell r="I25" t="str">
            <v>y</v>
          </cell>
          <cell r="J25" t="str">
            <v>y</v>
          </cell>
          <cell r="K25" t="str">
            <v>y</v>
          </cell>
          <cell r="L25" t="str">
            <v>y</v>
          </cell>
          <cell r="M25" t="str">
            <v>y</v>
          </cell>
          <cell r="N25" t="str">
            <v>y</v>
          </cell>
          <cell r="O25" t="str">
            <v>y</v>
          </cell>
          <cell r="P25" t="str">
            <v>y</v>
          </cell>
          <cell r="Q25" t="str">
            <v>y</v>
          </cell>
          <cell r="R25" t="str">
            <v>y</v>
          </cell>
          <cell r="S25" t="str">
            <v>y</v>
          </cell>
          <cell r="T25" t="str">
            <v>y</v>
          </cell>
          <cell r="U25" t="str">
            <v>y</v>
          </cell>
          <cell r="V25" t="str">
            <v>y</v>
          </cell>
          <cell r="W25" t="str">
            <v>y</v>
          </cell>
          <cell r="X25" t="str">
            <v>y</v>
          </cell>
          <cell r="Y25" t="str">
            <v>y</v>
          </cell>
          <cell r="Z25" t="str">
            <v>y</v>
          </cell>
          <cell r="AA25" t="str">
            <v>y</v>
          </cell>
          <cell r="AB25" t="str">
            <v>y</v>
          </cell>
          <cell r="AC25" t="str">
            <v>y</v>
          </cell>
          <cell r="AD25" t="str">
            <v>y</v>
          </cell>
          <cell r="AE25" t="str">
            <v>y</v>
          </cell>
          <cell r="AF25" t="str">
            <v>y</v>
          </cell>
          <cell r="AG25" t="str">
            <v>y</v>
          </cell>
          <cell r="AH25" t="str">
            <v>y</v>
          </cell>
          <cell r="AI25" t="str">
            <v>y</v>
          </cell>
          <cell r="AJ25" t="str">
            <v>y</v>
          </cell>
          <cell r="AK25" t="str">
            <v>y</v>
          </cell>
          <cell r="AL25" t="str">
            <v>y</v>
          </cell>
        </row>
        <row r="26">
          <cell r="A26" t="str">
            <v>Soybean, (Forage &amp; Field)</v>
          </cell>
          <cell r="B26" t="str">
            <v>y</v>
          </cell>
          <cell r="C26" t="str">
            <v>y</v>
          </cell>
          <cell r="D26" t="str">
            <v>y</v>
          </cell>
          <cell r="E26" t="str">
            <v>y</v>
          </cell>
          <cell r="F26" t="str">
            <v>y</v>
          </cell>
          <cell r="G26" t="str">
            <v>y</v>
          </cell>
          <cell r="H26" t="str">
            <v>y</v>
          </cell>
          <cell r="I26" t="str">
            <v>y</v>
          </cell>
          <cell r="J26" t="str">
            <v>y</v>
          </cell>
          <cell r="K26" t="str">
            <v>y</v>
          </cell>
          <cell r="L26" t="str">
            <v>y</v>
          </cell>
          <cell r="M26" t="str">
            <v>y</v>
          </cell>
          <cell r="N26" t="str">
            <v>y</v>
          </cell>
          <cell r="O26" t="str">
            <v>y</v>
          </cell>
          <cell r="P26" t="str">
            <v>y</v>
          </cell>
          <cell r="Q26" t="str">
            <v>y</v>
          </cell>
          <cell r="R26" t="str">
            <v>y</v>
          </cell>
          <cell r="S26" t="str">
            <v>y</v>
          </cell>
          <cell r="T26" t="str">
            <v>y</v>
          </cell>
          <cell r="U26" t="str">
            <v>y</v>
          </cell>
          <cell r="V26" t="str">
            <v>y</v>
          </cell>
          <cell r="W26" t="str">
            <v>y</v>
          </cell>
          <cell r="X26" t="str">
            <v>y</v>
          </cell>
          <cell r="Y26" t="str">
            <v>y</v>
          </cell>
          <cell r="Z26" t="str">
            <v>y</v>
          </cell>
          <cell r="AA26" t="str">
            <v>y</v>
          </cell>
          <cell r="AB26" t="str">
            <v>y</v>
          </cell>
          <cell r="AC26" t="str">
            <v>y</v>
          </cell>
          <cell r="AD26" t="str">
            <v>y</v>
          </cell>
          <cell r="AE26" t="str">
            <v>y</v>
          </cell>
          <cell r="AF26" t="str">
            <v>y</v>
          </cell>
          <cell r="AG26" t="str">
            <v>y</v>
          </cell>
          <cell r="AH26" t="str">
            <v>y</v>
          </cell>
          <cell r="AI26" t="str">
            <v>y</v>
          </cell>
          <cell r="AJ26" t="str">
            <v>y</v>
          </cell>
          <cell r="AK26" t="str">
            <v>y</v>
          </cell>
          <cell r="AL26" t="str">
            <v>y</v>
          </cell>
        </row>
        <row r="27">
          <cell r="A27" t="str">
            <v>Sunflower</v>
          </cell>
          <cell r="B27" t="str">
            <v>y</v>
          </cell>
          <cell r="C27" t="str">
            <v>y</v>
          </cell>
          <cell r="D27" t="str">
            <v>y</v>
          </cell>
          <cell r="E27" t="str">
            <v>y</v>
          </cell>
          <cell r="F27" t="str">
            <v>y</v>
          </cell>
          <cell r="G27" t="str">
            <v>y</v>
          </cell>
          <cell r="H27" t="str">
            <v>y</v>
          </cell>
          <cell r="I27" t="str">
            <v>y</v>
          </cell>
          <cell r="J27" t="str">
            <v>y</v>
          </cell>
          <cell r="K27" t="str">
            <v>y</v>
          </cell>
          <cell r="L27" t="str">
            <v>y</v>
          </cell>
          <cell r="M27" t="str">
            <v>y</v>
          </cell>
          <cell r="N27" t="str">
            <v>y</v>
          </cell>
          <cell r="O27" t="str">
            <v>y</v>
          </cell>
          <cell r="P27" t="str">
            <v>y</v>
          </cell>
          <cell r="Q27" t="str">
            <v>y</v>
          </cell>
          <cell r="R27" t="str">
            <v>y</v>
          </cell>
          <cell r="S27" t="str">
            <v>y</v>
          </cell>
          <cell r="T27" t="str">
            <v>y</v>
          </cell>
          <cell r="U27" t="str">
            <v>y</v>
          </cell>
          <cell r="V27" t="str">
            <v>y</v>
          </cell>
          <cell r="W27" t="str">
            <v>y</v>
          </cell>
          <cell r="X27" t="str">
            <v>y</v>
          </cell>
          <cell r="Y27" t="str">
            <v>y</v>
          </cell>
          <cell r="Z27" t="str">
            <v>y</v>
          </cell>
          <cell r="AA27" t="str">
            <v>y</v>
          </cell>
          <cell r="AB27" t="str">
            <v>y</v>
          </cell>
          <cell r="AC27" t="str">
            <v>y</v>
          </cell>
          <cell r="AD27" t="str">
            <v>y</v>
          </cell>
          <cell r="AE27" t="str">
            <v>y</v>
          </cell>
          <cell r="AF27" t="str">
            <v>y</v>
          </cell>
          <cell r="AG27" t="str">
            <v>y</v>
          </cell>
          <cell r="AH27" t="str">
            <v>y</v>
          </cell>
          <cell r="AI27" t="str">
            <v>y</v>
          </cell>
          <cell r="AJ27" t="str">
            <v>y</v>
          </cell>
          <cell r="AK27" t="str">
            <v>y</v>
          </cell>
          <cell r="AL27" t="str">
            <v>y</v>
          </cell>
        </row>
        <row r="28">
          <cell r="A28" t="str">
            <v>Radish, (Oil Seed)</v>
          </cell>
          <cell r="B28" t="str">
            <v>n</v>
          </cell>
          <cell r="C28" t="str">
            <v>n</v>
          </cell>
          <cell r="D28" t="str">
            <v>n</v>
          </cell>
          <cell r="E28" t="str">
            <v>n</v>
          </cell>
          <cell r="F28" t="str">
            <v>n</v>
          </cell>
          <cell r="G28" t="str">
            <v>n</v>
          </cell>
          <cell r="H28" t="str">
            <v>n</v>
          </cell>
          <cell r="I28" t="str">
            <v>n</v>
          </cell>
          <cell r="J28" t="str">
            <v>y</v>
          </cell>
          <cell r="K28" t="str">
            <v>y</v>
          </cell>
          <cell r="L28" t="str">
            <v>y</v>
          </cell>
          <cell r="M28" t="str">
            <v>y</v>
          </cell>
          <cell r="N28" t="str">
            <v>y</v>
          </cell>
          <cell r="O28" t="str">
            <v>y</v>
          </cell>
          <cell r="P28" t="str">
            <v>y</v>
          </cell>
          <cell r="Q28" t="str">
            <v>y</v>
          </cell>
          <cell r="R28" t="str">
            <v>y</v>
          </cell>
          <cell r="S28" t="str">
            <v>y</v>
          </cell>
          <cell r="T28" t="str">
            <v>y</v>
          </cell>
          <cell r="U28" t="str">
            <v>y</v>
          </cell>
          <cell r="V28" t="str">
            <v>y</v>
          </cell>
          <cell r="W28" t="str">
            <v>y</v>
          </cell>
          <cell r="X28" t="str">
            <v>y</v>
          </cell>
          <cell r="Y28" t="str">
            <v>y</v>
          </cell>
          <cell r="Z28" t="str">
            <v>y</v>
          </cell>
          <cell r="AA28" t="str">
            <v>y</v>
          </cell>
          <cell r="AB28" t="str">
            <v>y</v>
          </cell>
          <cell r="AC28" t="str">
            <v>y</v>
          </cell>
          <cell r="AD28" t="str">
            <v>y</v>
          </cell>
          <cell r="AE28" t="str">
            <v>y</v>
          </cell>
          <cell r="AF28" t="str">
            <v>y</v>
          </cell>
          <cell r="AG28" t="str">
            <v>y</v>
          </cell>
          <cell r="AH28" t="str">
            <v>y</v>
          </cell>
          <cell r="AI28" t="str">
            <v>y</v>
          </cell>
          <cell r="AJ28" t="str">
            <v>y</v>
          </cell>
          <cell r="AK28" t="str">
            <v>y</v>
          </cell>
          <cell r="AL28" t="str">
            <v>y</v>
          </cell>
        </row>
        <row r="29">
          <cell r="A29" t="str">
            <v>Rapeseed</v>
          </cell>
          <cell r="B29" t="str">
            <v>n</v>
          </cell>
          <cell r="C29" t="str">
            <v>n</v>
          </cell>
          <cell r="D29" t="str">
            <v>n</v>
          </cell>
          <cell r="E29" t="str">
            <v>n</v>
          </cell>
          <cell r="F29" t="str">
            <v>n</v>
          </cell>
          <cell r="G29" t="str">
            <v>n</v>
          </cell>
          <cell r="H29" t="str">
            <v>n</v>
          </cell>
          <cell r="I29" t="str">
            <v>n</v>
          </cell>
          <cell r="J29" t="str">
            <v>y</v>
          </cell>
          <cell r="K29" t="str">
            <v>y</v>
          </cell>
          <cell r="L29" t="str">
            <v>y</v>
          </cell>
          <cell r="M29" t="str">
            <v>y</v>
          </cell>
          <cell r="N29" t="str">
            <v>y</v>
          </cell>
          <cell r="O29" t="str">
            <v>y</v>
          </cell>
          <cell r="P29" t="str">
            <v>y</v>
          </cell>
          <cell r="Q29" t="str">
            <v>y</v>
          </cell>
          <cell r="R29" t="str">
            <v>y</v>
          </cell>
          <cell r="S29" t="str">
            <v>y</v>
          </cell>
          <cell r="T29" t="str">
            <v>y</v>
          </cell>
          <cell r="U29" t="str">
            <v>y</v>
          </cell>
          <cell r="V29" t="str">
            <v>Y</v>
          </cell>
          <cell r="W29" t="str">
            <v>y</v>
          </cell>
          <cell r="X29" t="str">
            <v>y</v>
          </cell>
          <cell r="Y29" t="str">
            <v>y</v>
          </cell>
          <cell r="Z29" t="str">
            <v>y</v>
          </cell>
          <cell r="AA29" t="str">
            <v>y</v>
          </cell>
          <cell r="AB29" t="str">
            <v>y</v>
          </cell>
          <cell r="AC29" t="str">
            <v>y</v>
          </cell>
          <cell r="AD29" t="str">
            <v>Y</v>
          </cell>
          <cell r="AE29" t="str">
            <v>y</v>
          </cell>
          <cell r="AF29" t="str">
            <v>y</v>
          </cell>
          <cell r="AG29" t="str">
            <v>y</v>
          </cell>
          <cell r="AH29" t="str">
            <v>y</v>
          </cell>
          <cell r="AI29" t="str">
            <v>Y</v>
          </cell>
          <cell r="AJ29" t="str">
            <v>y</v>
          </cell>
          <cell r="AK29" t="str">
            <v>y</v>
          </cell>
          <cell r="AL29" t="str">
            <v>Y</v>
          </cell>
        </row>
        <row r="30">
          <cell r="A30" t="str">
            <v>Rye, Winter Cereal</v>
          </cell>
          <cell r="B30" t="str">
            <v>y</v>
          </cell>
          <cell r="C30" t="str">
            <v>y</v>
          </cell>
          <cell r="D30" t="str">
            <v>y</v>
          </cell>
          <cell r="E30" t="str">
            <v>y</v>
          </cell>
          <cell r="F30" t="str">
            <v>y</v>
          </cell>
          <cell r="G30" t="str">
            <v>y</v>
          </cell>
          <cell r="H30" t="str">
            <v>y</v>
          </cell>
          <cell r="I30" t="str">
            <v>y</v>
          </cell>
          <cell r="J30" t="str">
            <v>y</v>
          </cell>
          <cell r="K30" t="str">
            <v>y</v>
          </cell>
          <cell r="L30" t="str">
            <v>y</v>
          </cell>
          <cell r="M30" t="str">
            <v>y</v>
          </cell>
          <cell r="N30" t="str">
            <v>y</v>
          </cell>
          <cell r="O30" t="str">
            <v>y</v>
          </cell>
          <cell r="P30" t="str">
            <v>n</v>
          </cell>
          <cell r="Q30" t="str">
            <v>y</v>
          </cell>
          <cell r="R30" t="str">
            <v>y</v>
          </cell>
          <cell r="S30" t="str">
            <v>y</v>
          </cell>
          <cell r="T30" t="str">
            <v>y</v>
          </cell>
          <cell r="U30" t="str">
            <v>y</v>
          </cell>
          <cell r="V30" t="str">
            <v>y</v>
          </cell>
          <cell r="W30" t="str">
            <v>y</v>
          </cell>
          <cell r="X30" t="str">
            <v>y</v>
          </cell>
          <cell r="Y30" t="str">
            <v>y</v>
          </cell>
          <cell r="Z30" t="str">
            <v>y</v>
          </cell>
          <cell r="AA30" t="str">
            <v>y</v>
          </cell>
          <cell r="AB30" t="str">
            <v>y</v>
          </cell>
          <cell r="AC30" t="str">
            <v>Y</v>
          </cell>
          <cell r="AD30" t="str">
            <v>y</v>
          </cell>
          <cell r="AE30" t="str">
            <v>n</v>
          </cell>
          <cell r="AF30" t="str">
            <v>y</v>
          </cell>
          <cell r="AG30" t="str">
            <v>y</v>
          </cell>
          <cell r="AH30" t="str">
            <v>y</v>
          </cell>
          <cell r="AI30" t="str">
            <v>y</v>
          </cell>
          <cell r="AJ30" t="str">
            <v>y</v>
          </cell>
          <cell r="AK30" t="str">
            <v>y</v>
          </cell>
          <cell r="AL30" t="str">
            <v>y</v>
          </cell>
        </row>
        <row r="31">
          <cell r="A31" t="str">
            <v>Ryegrass, Annual</v>
          </cell>
          <cell r="B31" t="str">
            <v>y</v>
          </cell>
          <cell r="C31" t="str">
            <v>y</v>
          </cell>
          <cell r="D31" t="str">
            <v>y</v>
          </cell>
          <cell r="E31" t="str">
            <v>y</v>
          </cell>
          <cell r="F31" t="str">
            <v>y</v>
          </cell>
          <cell r="G31" t="str">
            <v>y</v>
          </cell>
          <cell r="H31" t="str">
            <v>y</v>
          </cell>
          <cell r="I31" t="str">
            <v>y</v>
          </cell>
          <cell r="J31" t="str">
            <v>y</v>
          </cell>
          <cell r="K31" t="str">
            <v>y</v>
          </cell>
          <cell r="L31" t="str">
            <v>y</v>
          </cell>
          <cell r="M31" t="str">
            <v>y</v>
          </cell>
          <cell r="N31" t="str">
            <v>y</v>
          </cell>
          <cell r="O31" t="str">
            <v>y</v>
          </cell>
          <cell r="P31" t="str">
            <v>y</v>
          </cell>
          <cell r="Q31" t="str">
            <v>y</v>
          </cell>
          <cell r="R31" t="str">
            <v>y</v>
          </cell>
          <cell r="S31" t="str">
            <v>n</v>
          </cell>
          <cell r="T31" t="str">
            <v>n</v>
          </cell>
          <cell r="U31" t="str">
            <v>y</v>
          </cell>
          <cell r="V31" t="str">
            <v>y</v>
          </cell>
          <cell r="W31" t="str">
            <v>y</v>
          </cell>
          <cell r="X31" t="str">
            <v>y</v>
          </cell>
          <cell r="Y31" t="str">
            <v>y</v>
          </cell>
          <cell r="Z31" t="str">
            <v>y</v>
          </cell>
          <cell r="AA31" t="str">
            <v>y</v>
          </cell>
          <cell r="AB31" t="str">
            <v>y</v>
          </cell>
          <cell r="AC31" t="str">
            <v>y</v>
          </cell>
          <cell r="AD31" t="str">
            <v>n</v>
          </cell>
          <cell r="AE31" t="str">
            <v>y</v>
          </cell>
          <cell r="AF31" t="str">
            <v>y</v>
          </cell>
          <cell r="AG31" t="str">
            <v>y</v>
          </cell>
          <cell r="AH31" t="str">
            <v>y</v>
          </cell>
          <cell r="AI31" t="str">
            <v>y</v>
          </cell>
          <cell r="AJ31" t="str">
            <v>y</v>
          </cell>
          <cell r="AK31" t="str">
            <v>y</v>
          </cell>
          <cell r="AL31" t="str">
            <v>n</v>
          </cell>
        </row>
        <row r="32">
          <cell r="A32" t="str">
            <v>Ryegrass, Perennial (forage only)</v>
          </cell>
          <cell r="B32" t="str">
            <v>y</v>
          </cell>
          <cell r="C32" t="str">
            <v>y</v>
          </cell>
          <cell r="D32" t="str">
            <v>y</v>
          </cell>
          <cell r="E32" t="str">
            <v>y</v>
          </cell>
          <cell r="F32" t="str">
            <v>y</v>
          </cell>
          <cell r="G32" t="str">
            <v>y</v>
          </cell>
          <cell r="H32" t="str">
            <v>n</v>
          </cell>
          <cell r="I32" t="str">
            <v>y</v>
          </cell>
          <cell r="J32" t="str">
            <v>y</v>
          </cell>
          <cell r="K32" t="str">
            <v>y</v>
          </cell>
          <cell r="L32" t="str">
            <v>y</v>
          </cell>
          <cell r="M32" t="str">
            <v>y</v>
          </cell>
          <cell r="N32" t="str">
            <v>y</v>
          </cell>
          <cell r="O32" t="str">
            <v>n</v>
          </cell>
          <cell r="P32" t="str">
            <v>y</v>
          </cell>
          <cell r="Q32" t="str">
            <v>y</v>
          </cell>
          <cell r="R32" t="str">
            <v>y</v>
          </cell>
          <cell r="S32" t="str">
            <v>n</v>
          </cell>
          <cell r="T32" t="str">
            <v>n</v>
          </cell>
          <cell r="U32" t="str">
            <v>y</v>
          </cell>
          <cell r="V32" t="str">
            <v>n</v>
          </cell>
          <cell r="W32" t="str">
            <v>n</v>
          </cell>
          <cell r="X32" t="str">
            <v>y</v>
          </cell>
          <cell r="Y32" t="str">
            <v>y</v>
          </cell>
          <cell r="Z32" t="str">
            <v>y</v>
          </cell>
          <cell r="AA32" t="str">
            <v>y</v>
          </cell>
          <cell r="AB32" t="str">
            <v>y</v>
          </cell>
          <cell r="AC32" t="str">
            <v>y</v>
          </cell>
          <cell r="AD32" t="str">
            <v>y</v>
          </cell>
          <cell r="AE32" t="str">
            <v>y</v>
          </cell>
          <cell r="AF32" t="str">
            <v>y</v>
          </cell>
          <cell r="AG32" t="str">
            <v>y</v>
          </cell>
          <cell r="AH32" t="str">
            <v>y</v>
          </cell>
          <cell r="AI32" t="str">
            <v>y</v>
          </cell>
          <cell r="AJ32" t="str">
            <v>n</v>
          </cell>
          <cell r="AK32" t="str">
            <v>n</v>
          </cell>
          <cell r="AL32" t="str">
            <v>y</v>
          </cell>
        </row>
        <row r="33">
          <cell r="A33" t="str">
            <v>Sorghum-sudangrass</v>
          </cell>
          <cell r="B33" t="str">
            <v>n</v>
          </cell>
          <cell r="C33" t="str">
            <v>n</v>
          </cell>
          <cell r="D33" t="str">
            <v>n</v>
          </cell>
          <cell r="E33" t="str">
            <v>n</v>
          </cell>
          <cell r="F33" t="str">
            <v>n</v>
          </cell>
          <cell r="G33" t="str">
            <v>n</v>
          </cell>
          <cell r="H33" t="str">
            <v>n</v>
          </cell>
          <cell r="I33" t="str">
            <v>n</v>
          </cell>
          <cell r="J33" t="str">
            <v>n</v>
          </cell>
          <cell r="K33" t="str">
            <v>y</v>
          </cell>
          <cell r="L33" t="str">
            <v>y</v>
          </cell>
          <cell r="M33" t="str">
            <v>y</v>
          </cell>
          <cell r="N33" t="str">
            <v>y</v>
          </cell>
          <cell r="O33" t="str">
            <v>y</v>
          </cell>
          <cell r="P33" t="str">
            <v>n</v>
          </cell>
          <cell r="Q33" t="str">
            <v>y</v>
          </cell>
          <cell r="R33" t="str">
            <v>y</v>
          </cell>
          <cell r="S33" t="str">
            <v>y</v>
          </cell>
          <cell r="T33" t="str">
            <v>y</v>
          </cell>
          <cell r="U33" t="str">
            <v>y</v>
          </cell>
          <cell r="V33" t="str">
            <v>y</v>
          </cell>
          <cell r="W33" t="str">
            <v>y</v>
          </cell>
          <cell r="X33" t="str">
            <v>y</v>
          </cell>
          <cell r="Y33" t="str">
            <v>y</v>
          </cell>
          <cell r="Z33" t="str">
            <v>y</v>
          </cell>
          <cell r="AA33" t="str">
            <v>y</v>
          </cell>
          <cell r="AB33" t="str">
            <v>y</v>
          </cell>
          <cell r="AC33" t="str">
            <v>y</v>
          </cell>
          <cell r="AD33" t="str">
            <v>y</v>
          </cell>
          <cell r="AE33" t="str">
            <v>n</v>
          </cell>
          <cell r="AF33" t="str">
            <v>y</v>
          </cell>
          <cell r="AG33" t="str">
            <v>y</v>
          </cell>
          <cell r="AH33" t="str">
            <v>y</v>
          </cell>
          <cell r="AI33" t="str">
            <v>y</v>
          </cell>
          <cell r="AJ33" t="str">
            <v>y</v>
          </cell>
          <cell r="AK33" t="str">
            <v>y</v>
          </cell>
          <cell r="AL33" t="str">
            <v>y</v>
          </cell>
        </row>
        <row r="34">
          <cell r="A34" t="str">
            <v>Sudangrass</v>
          </cell>
          <cell r="B34" t="str">
            <v>n</v>
          </cell>
          <cell r="C34" t="str">
            <v>n</v>
          </cell>
          <cell r="D34" t="str">
            <v>n</v>
          </cell>
          <cell r="E34" t="str">
            <v>n</v>
          </cell>
          <cell r="F34" t="str">
            <v>n</v>
          </cell>
          <cell r="G34" t="str">
            <v>n</v>
          </cell>
          <cell r="H34" t="str">
            <v>n</v>
          </cell>
          <cell r="I34" t="str">
            <v>n</v>
          </cell>
          <cell r="J34" t="str">
            <v>n</v>
          </cell>
          <cell r="K34" t="str">
            <v>y</v>
          </cell>
          <cell r="L34" t="str">
            <v>y</v>
          </cell>
          <cell r="M34" t="str">
            <v>y</v>
          </cell>
          <cell r="N34" t="str">
            <v>y</v>
          </cell>
          <cell r="O34" t="str">
            <v>y</v>
          </cell>
          <cell r="P34" t="str">
            <v>n</v>
          </cell>
          <cell r="Q34" t="str">
            <v>y</v>
          </cell>
          <cell r="R34" t="str">
            <v>y</v>
          </cell>
          <cell r="S34" t="str">
            <v>y</v>
          </cell>
          <cell r="T34" t="str">
            <v>y</v>
          </cell>
          <cell r="U34" t="str">
            <v>y</v>
          </cell>
          <cell r="V34" t="str">
            <v>y</v>
          </cell>
          <cell r="W34" t="str">
            <v>y</v>
          </cell>
          <cell r="X34" t="str">
            <v>y</v>
          </cell>
          <cell r="Y34" t="str">
            <v>y</v>
          </cell>
          <cell r="Z34" t="str">
            <v>y</v>
          </cell>
          <cell r="AA34" t="str">
            <v>y</v>
          </cell>
          <cell r="AB34" t="str">
            <v>y</v>
          </cell>
          <cell r="AC34" t="str">
            <v>y</v>
          </cell>
          <cell r="AD34" t="str">
            <v>y</v>
          </cell>
          <cell r="AE34" t="str">
            <v>n</v>
          </cell>
          <cell r="AF34" t="str">
            <v>n</v>
          </cell>
          <cell r="AG34" t="str">
            <v>y</v>
          </cell>
          <cell r="AH34" t="str">
            <v>y</v>
          </cell>
          <cell r="AI34" t="str">
            <v>y</v>
          </cell>
          <cell r="AJ34" t="str">
            <v>y</v>
          </cell>
          <cell r="AK34" t="str">
            <v>y</v>
          </cell>
          <cell r="AL34" t="str">
            <v>y</v>
          </cell>
        </row>
        <row r="35">
          <cell r="A35" t="str">
            <v>Triticale</v>
          </cell>
          <cell r="B35" t="str">
            <v>y</v>
          </cell>
          <cell r="C35" t="str">
            <v>y</v>
          </cell>
          <cell r="D35" t="str">
            <v>y</v>
          </cell>
          <cell r="E35" t="str">
            <v>y</v>
          </cell>
          <cell r="F35" t="str">
            <v>y</v>
          </cell>
          <cell r="G35" t="str">
            <v>y</v>
          </cell>
          <cell r="H35" t="str">
            <v>y</v>
          </cell>
          <cell r="I35" t="str">
            <v>y</v>
          </cell>
          <cell r="J35" t="str">
            <v>y</v>
          </cell>
          <cell r="K35" t="str">
            <v>y</v>
          </cell>
          <cell r="L35" t="str">
            <v>y</v>
          </cell>
          <cell r="M35" t="str">
            <v>y</v>
          </cell>
          <cell r="N35" t="str">
            <v>y</v>
          </cell>
          <cell r="O35" t="str">
            <v>y</v>
          </cell>
          <cell r="P35" t="str">
            <v>y</v>
          </cell>
          <cell r="Q35" t="str">
            <v>y</v>
          </cell>
          <cell r="R35" t="str">
            <v>y</v>
          </cell>
          <cell r="S35" t="str">
            <v>y</v>
          </cell>
          <cell r="T35" t="str">
            <v>y</v>
          </cell>
          <cell r="U35" t="str">
            <v>y</v>
          </cell>
          <cell r="V35" t="str">
            <v>y</v>
          </cell>
          <cell r="W35" t="str">
            <v>y</v>
          </cell>
          <cell r="X35" t="str">
            <v>y</v>
          </cell>
          <cell r="Y35" t="str">
            <v>y</v>
          </cell>
          <cell r="Z35" t="str">
            <v>y</v>
          </cell>
          <cell r="AA35" t="str">
            <v>y</v>
          </cell>
          <cell r="AB35" t="str">
            <v>y</v>
          </cell>
          <cell r="AC35" t="str">
            <v>Y</v>
          </cell>
          <cell r="AD35" t="str">
            <v>y</v>
          </cell>
          <cell r="AE35" t="str">
            <v>y</v>
          </cell>
          <cell r="AF35" t="str">
            <v>y</v>
          </cell>
          <cell r="AG35" t="str">
            <v>y</v>
          </cell>
          <cell r="AH35" t="str">
            <v>y</v>
          </cell>
          <cell r="AI35" t="str">
            <v>y</v>
          </cell>
          <cell r="AJ35" t="str">
            <v>y</v>
          </cell>
          <cell r="AK35" t="str">
            <v>y</v>
          </cell>
          <cell r="AL35" t="str">
            <v>y</v>
          </cell>
        </row>
        <row r="36">
          <cell r="A36" t="str">
            <v>Turnips/Pasja</v>
          </cell>
          <cell r="B36" t="str">
            <v>n</v>
          </cell>
          <cell r="C36" t="str">
            <v>n</v>
          </cell>
          <cell r="D36" t="str">
            <v>n</v>
          </cell>
          <cell r="E36" t="str">
            <v>n</v>
          </cell>
          <cell r="F36" t="str">
            <v>n</v>
          </cell>
          <cell r="G36" t="str">
            <v>n</v>
          </cell>
          <cell r="H36" t="str">
            <v>n</v>
          </cell>
          <cell r="I36" t="str">
            <v>n</v>
          </cell>
          <cell r="J36" t="str">
            <v>y</v>
          </cell>
          <cell r="K36" t="str">
            <v>y</v>
          </cell>
          <cell r="L36" t="str">
            <v>y</v>
          </cell>
          <cell r="M36" t="str">
            <v>y</v>
          </cell>
          <cell r="N36" t="str">
            <v>y</v>
          </cell>
          <cell r="O36" t="str">
            <v>y</v>
          </cell>
          <cell r="P36" t="str">
            <v>y</v>
          </cell>
          <cell r="Q36" t="str">
            <v>y</v>
          </cell>
          <cell r="R36" t="str">
            <v>y</v>
          </cell>
          <cell r="S36" t="str">
            <v>y</v>
          </cell>
          <cell r="T36" t="str">
            <v>y</v>
          </cell>
          <cell r="U36" t="str">
            <v>y</v>
          </cell>
          <cell r="V36" t="str">
            <v>y</v>
          </cell>
          <cell r="W36" t="str">
            <v>y</v>
          </cell>
          <cell r="X36" t="str">
            <v>y</v>
          </cell>
          <cell r="Y36" t="str">
            <v>y</v>
          </cell>
          <cell r="Z36" t="str">
            <v>y</v>
          </cell>
          <cell r="AA36" t="str">
            <v>y</v>
          </cell>
          <cell r="AB36" t="str">
            <v>y</v>
          </cell>
          <cell r="AC36" t="str">
            <v>y</v>
          </cell>
          <cell r="AD36" t="str">
            <v>y</v>
          </cell>
          <cell r="AE36" t="str">
            <v>y</v>
          </cell>
          <cell r="AF36" t="str">
            <v>y</v>
          </cell>
          <cell r="AG36" t="str">
            <v>y</v>
          </cell>
          <cell r="AH36" t="str">
            <v>y</v>
          </cell>
          <cell r="AI36" t="str">
            <v>y</v>
          </cell>
          <cell r="AJ36" t="str">
            <v>y</v>
          </cell>
          <cell r="AK36" t="str">
            <v>y</v>
          </cell>
          <cell r="AL36" t="str">
            <v>y</v>
          </cell>
        </row>
        <row r="37">
          <cell r="A37" t="str">
            <v>Vetch, Hairy</v>
          </cell>
          <cell r="B37" t="str">
            <v>n</v>
          </cell>
          <cell r="C37" t="str">
            <v>n</v>
          </cell>
          <cell r="D37" t="str">
            <v>n</v>
          </cell>
          <cell r="E37" t="str">
            <v>n</v>
          </cell>
          <cell r="F37" t="str">
            <v>n</v>
          </cell>
          <cell r="G37" t="str">
            <v>n</v>
          </cell>
          <cell r="H37" t="str">
            <v>n</v>
          </cell>
          <cell r="I37" t="str">
            <v>n</v>
          </cell>
          <cell r="J37" t="str">
            <v>y</v>
          </cell>
          <cell r="K37" t="str">
            <v>y</v>
          </cell>
          <cell r="L37" t="str">
            <v>y</v>
          </cell>
          <cell r="M37" t="str">
            <v>y</v>
          </cell>
          <cell r="N37" t="str">
            <v>y</v>
          </cell>
          <cell r="O37" t="str">
            <v>y</v>
          </cell>
          <cell r="P37" t="str">
            <v>n</v>
          </cell>
          <cell r="Q37" t="str">
            <v>y</v>
          </cell>
          <cell r="R37" t="str">
            <v>y</v>
          </cell>
          <cell r="S37" t="str">
            <v>y</v>
          </cell>
          <cell r="T37" t="str">
            <v>y</v>
          </cell>
          <cell r="U37" t="str">
            <v>y</v>
          </cell>
          <cell r="V37" t="str">
            <v>y</v>
          </cell>
          <cell r="W37" t="str">
            <v>y</v>
          </cell>
          <cell r="X37" t="str">
            <v>y</v>
          </cell>
          <cell r="Y37" t="str">
            <v>y</v>
          </cell>
          <cell r="Z37" t="str">
            <v>y</v>
          </cell>
          <cell r="AA37" t="str">
            <v>y</v>
          </cell>
          <cell r="AB37" t="str">
            <v>y</v>
          </cell>
          <cell r="AC37" t="str">
            <v>y</v>
          </cell>
          <cell r="AD37" t="str">
            <v>y</v>
          </cell>
          <cell r="AE37" t="str">
            <v>y</v>
          </cell>
          <cell r="AF37" t="str">
            <v>n</v>
          </cell>
          <cell r="AG37" t="str">
            <v>y</v>
          </cell>
          <cell r="AH37" t="str">
            <v>y</v>
          </cell>
          <cell r="AI37" t="str">
            <v>y</v>
          </cell>
          <cell r="AJ37" t="str">
            <v>y</v>
          </cell>
          <cell r="AK37" t="str">
            <v>y</v>
          </cell>
          <cell r="AL37" t="str">
            <v>y</v>
          </cell>
        </row>
        <row r="38">
          <cell r="A38" t="str">
            <v>Wheat, (Winter &amp; Spelt)</v>
          </cell>
          <cell r="B38" t="str">
            <v>y</v>
          </cell>
          <cell r="C38" t="str">
            <v>y</v>
          </cell>
          <cell r="D38" t="str">
            <v>y</v>
          </cell>
          <cell r="E38" t="str">
            <v>y</v>
          </cell>
          <cell r="F38" t="str">
            <v>y</v>
          </cell>
          <cell r="G38" t="str">
            <v>y</v>
          </cell>
          <cell r="H38" t="str">
            <v>y</v>
          </cell>
          <cell r="I38" t="str">
            <v>y</v>
          </cell>
          <cell r="J38" t="str">
            <v>y</v>
          </cell>
          <cell r="K38" t="str">
            <v>y</v>
          </cell>
          <cell r="L38" t="str">
            <v>y</v>
          </cell>
          <cell r="M38" t="str">
            <v>y</v>
          </cell>
          <cell r="N38" t="str">
            <v>y</v>
          </cell>
          <cell r="O38" t="str">
            <v>y</v>
          </cell>
          <cell r="P38" t="str">
            <v>y</v>
          </cell>
          <cell r="Q38" t="str">
            <v>y</v>
          </cell>
          <cell r="R38" t="str">
            <v>y</v>
          </cell>
          <cell r="S38" t="str">
            <v>y</v>
          </cell>
          <cell r="T38" t="str">
            <v>y</v>
          </cell>
          <cell r="U38" t="str">
            <v>y</v>
          </cell>
          <cell r="V38" t="str">
            <v>y</v>
          </cell>
          <cell r="W38" t="str">
            <v>y</v>
          </cell>
          <cell r="X38" t="str">
            <v>y</v>
          </cell>
          <cell r="Y38" t="str">
            <v>y</v>
          </cell>
          <cell r="Z38" t="str">
            <v>y</v>
          </cell>
          <cell r="AA38" t="str">
            <v>y</v>
          </cell>
          <cell r="AB38" t="str">
            <v>y</v>
          </cell>
          <cell r="AC38" t="str">
            <v>Y</v>
          </cell>
          <cell r="AD38" t="str">
            <v>y</v>
          </cell>
          <cell r="AE38" t="str">
            <v>n</v>
          </cell>
          <cell r="AF38" t="str">
            <v>y</v>
          </cell>
          <cell r="AG38" t="str">
            <v>y</v>
          </cell>
          <cell r="AH38" t="str">
            <v>y</v>
          </cell>
          <cell r="AI38" t="str">
            <v>y</v>
          </cell>
          <cell r="AJ38" t="str">
            <v>y</v>
          </cell>
          <cell r="AK38" t="str">
            <v>y</v>
          </cell>
          <cell r="AL38" t="str">
            <v>y</v>
          </cell>
        </row>
      </sheetData>
      <sheetData sheetId="24">
        <row r="1">
          <cell r="B1" t="str">
            <v>legumes</v>
          </cell>
        </row>
        <row r="4">
          <cell r="C4" t="str">
            <v>Barley</v>
          </cell>
          <cell r="M4" t="str">
            <v>Barley</v>
          </cell>
          <cell r="P4" t="e">
            <v>#N/A</v>
          </cell>
          <cell r="Q4" t="e">
            <v>#N/A</v>
          </cell>
          <cell r="R4" t="e">
            <v>#N/A</v>
          </cell>
          <cell r="S4" t="e">
            <v>#N/A</v>
          </cell>
          <cell r="T4" t="e">
            <v>#N/A</v>
          </cell>
          <cell r="U4" t="e">
            <v>#N/A</v>
          </cell>
          <cell r="AP4" t="e">
            <v>#N/A</v>
          </cell>
          <cell r="AQ4" t="e">
            <v>#N/A</v>
          </cell>
          <cell r="AR4" t="e">
            <v>#N/A</v>
          </cell>
        </row>
        <row r="5">
          <cell r="C5" t="str">
            <v>Buckwheat</v>
          </cell>
          <cell r="M5" t="str">
            <v>Buckwheat</v>
          </cell>
          <cell r="P5" t="e">
            <v>#N/A</v>
          </cell>
          <cell r="Q5" t="e">
            <v>#N/A</v>
          </cell>
          <cell r="R5" t="e">
            <v>#N/A</v>
          </cell>
          <cell r="S5" t="e">
            <v>#N/A</v>
          </cell>
          <cell r="T5" t="e">
            <v>#N/A</v>
          </cell>
          <cell r="U5" t="e">
            <v>#N/A</v>
          </cell>
          <cell r="AP5" t="e">
            <v>#N/A</v>
          </cell>
          <cell r="AQ5" t="e">
            <v>#N/A</v>
          </cell>
          <cell r="AR5" t="e">
            <v>#N/A</v>
          </cell>
        </row>
        <row r="6">
          <cell r="C6" t="str">
            <v>Clover, Balansa</v>
          </cell>
          <cell r="M6" t="str">
            <v>Clover, Balansa</v>
          </cell>
          <cell r="P6" t="e">
            <v>#N/A</v>
          </cell>
          <cell r="Q6" t="e">
            <v>#N/A</v>
          </cell>
          <cell r="R6" t="e">
            <v>#N/A</v>
          </cell>
          <cell r="S6" t="e">
            <v>#N/A</v>
          </cell>
          <cell r="T6" t="e">
            <v>#N/A</v>
          </cell>
          <cell r="U6" t="e">
            <v>#N/A</v>
          </cell>
          <cell r="AP6" t="e">
            <v>#N/A</v>
          </cell>
          <cell r="AQ6" t="e">
            <v>#N/A</v>
          </cell>
          <cell r="AR6" t="e">
            <v>#N/A</v>
          </cell>
        </row>
        <row r="7">
          <cell r="C7" t="str">
            <v>Clover, Berseem</v>
          </cell>
          <cell r="M7" t="str">
            <v>Clover, Berseem</v>
          </cell>
          <cell r="P7" t="e">
            <v>#N/A</v>
          </cell>
          <cell r="Q7" t="e">
            <v>#N/A</v>
          </cell>
          <cell r="R7" t="e">
            <v>#N/A</v>
          </cell>
          <cell r="S7" t="e">
            <v>#N/A</v>
          </cell>
          <cell r="T7" t="e">
            <v>#N/A</v>
          </cell>
          <cell r="U7" t="e">
            <v>#N/A</v>
          </cell>
          <cell r="AP7" t="e">
            <v>#N/A</v>
          </cell>
          <cell r="AQ7" t="e">
            <v>#N/A</v>
          </cell>
          <cell r="AR7" t="e">
            <v>#N/A</v>
          </cell>
        </row>
        <row r="8">
          <cell r="C8" t="str">
            <v>Clover, Crimson</v>
          </cell>
          <cell r="M8" t="str">
            <v>Clover, Crimson</v>
          </cell>
          <cell r="P8" t="e">
            <v>#N/A</v>
          </cell>
          <cell r="Q8" t="e">
            <v>#N/A</v>
          </cell>
          <cell r="R8" t="e">
            <v>#N/A</v>
          </cell>
          <cell r="S8" t="e">
            <v>#N/A</v>
          </cell>
          <cell r="T8" t="e">
            <v>#N/A</v>
          </cell>
          <cell r="U8" t="e">
            <v>#N/A</v>
          </cell>
          <cell r="AP8" t="e">
            <v>#N/A</v>
          </cell>
          <cell r="AQ8" t="e">
            <v>#N/A</v>
          </cell>
          <cell r="AR8" t="e">
            <v>#N/A</v>
          </cell>
        </row>
        <row r="9">
          <cell r="C9" t="str">
            <v>Clover, Red (cover crop)</v>
          </cell>
          <cell r="M9" t="str">
            <v>Clover, Red (cover crop)</v>
          </cell>
          <cell r="P9" t="e">
            <v>#N/A</v>
          </cell>
          <cell r="Q9" t="e">
            <v>#N/A</v>
          </cell>
          <cell r="R9" t="e">
            <v>#N/A</v>
          </cell>
          <cell r="S9" t="e">
            <v>#N/A</v>
          </cell>
          <cell r="T9" t="e">
            <v>#N/A</v>
          </cell>
          <cell r="U9" t="e">
            <v>#N/A</v>
          </cell>
          <cell r="AP9" t="e">
            <v>#N/A</v>
          </cell>
          <cell r="AQ9" t="e">
            <v>#N/A</v>
          </cell>
          <cell r="AR9" t="e">
            <v>#N/A</v>
          </cell>
        </row>
        <row r="10">
          <cell r="C10" t="str">
            <v>Flax</v>
          </cell>
          <cell r="M10" t="str">
            <v>Flax</v>
          </cell>
          <cell r="P10" t="e">
            <v>#N/A</v>
          </cell>
          <cell r="Q10" t="e">
            <v>#N/A</v>
          </cell>
          <cell r="R10" t="e">
            <v>#N/A</v>
          </cell>
          <cell r="S10" t="e">
            <v>#N/A</v>
          </cell>
          <cell r="T10" t="e">
            <v>#N/A</v>
          </cell>
          <cell r="U10" t="e">
            <v>#N/A</v>
          </cell>
          <cell r="AP10" t="e">
            <v>#N/A</v>
          </cell>
          <cell r="AQ10" t="e">
            <v>#N/A</v>
          </cell>
          <cell r="AR10" t="e">
            <v>#N/A</v>
          </cell>
        </row>
        <row r="11">
          <cell r="C11" t="str">
            <v>Hemp, Sunn</v>
          </cell>
          <cell r="M11" t="str">
            <v>Hemp, Sunn</v>
          </cell>
          <cell r="P11" t="e">
            <v>#N/A</v>
          </cell>
          <cell r="Q11" t="e">
            <v>#N/A</v>
          </cell>
          <cell r="R11" t="e">
            <v>#N/A</v>
          </cell>
          <cell r="S11" t="e">
            <v>#N/A</v>
          </cell>
          <cell r="T11" t="e">
            <v>#N/A</v>
          </cell>
          <cell r="U11" t="e">
            <v>#N/A</v>
          </cell>
          <cell r="AP11" t="e">
            <v>#N/A</v>
          </cell>
          <cell r="AQ11" t="e">
            <v>#N/A</v>
          </cell>
          <cell r="AR11" t="e">
            <v>#N/A</v>
          </cell>
        </row>
        <row r="12">
          <cell r="C12" t="str">
            <v>Kale</v>
          </cell>
          <cell r="M12" t="str">
            <v>Kale</v>
          </cell>
          <cell r="P12" t="e">
            <v>#N/A</v>
          </cell>
          <cell r="Q12" t="e">
            <v>#N/A</v>
          </cell>
          <cell r="R12" t="e">
            <v>#N/A</v>
          </cell>
          <cell r="S12" t="e">
            <v>#N/A</v>
          </cell>
          <cell r="T12" t="e">
            <v>#N/A</v>
          </cell>
          <cell r="U12" t="e">
            <v>#N/A</v>
          </cell>
          <cell r="AP12" t="e">
            <v>#N/A</v>
          </cell>
          <cell r="AQ12" t="e">
            <v>#N/A</v>
          </cell>
          <cell r="AR12" t="e">
            <v>#N/A</v>
          </cell>
        </row>
        <row r="13">
          <cell r="C13" t="str">
            <v>Millet, Japanese</v>
          </cell>
          <cell r="M13" t="str">
            <v>Millet, Japanese</v>
          </cell>
          <cell r="P13" t="e">
            <v>#N/A</v>
          </cell>
          <cell r="Q13" t="e">
            <v>#N/A</v>
          </cell>
          <cell r="R13" t="e">
            <v>#N/A</v>
          </cell>
          <cell r="S13" t="e">
            <v>#N/A</v>
          </cell>
          <cell r="T13" t="e">
            <v>#N/A</v>
          </cell>
          <cell r="U13" t="e">
            <v>#N/A</v>
          </cell>
          <cell r="AP13" t="e">
            <v>#N/A</v>
          </cell>
          <cell r="AQ13" t="e">
            <v>#N/A</v>
          </cell>
          <cell r="AR13" t="e">
            <v>#N/A</v>
          </cell>
        </row>
        <row r="14">
          <cell r="C14" t="str">
            <v>Millet, Pearl</v>
          </cell>
          <cell r="M14" t="str">
            <v>Millet, Pearl</v>
          </cell>
          <cell r="P14" t="e">
            <v>#N/A</v>
          </cell>
          <cell r="Q14" t="e">
            <v>#N/A</v>
          </cell>
          <cell r="R14" t="e">
            <v>#N/A</v>
          </cell>
          <cell r="S14" t="e">
            <v>#N/A</v>
          </cell>
          <cell r="T14" t="e">
            <v>#N/A</v>
          </cell>
          <cell r="U14" t="e">
            <v>#N/A</v>
          </cell>
          <cell r="AP14" t="e">
            <v>#N/A</v>
          </cell>
          <cell r="AQ14" t="e">
            <v>#N/A</v>
          </cell>
          <cell r="AR14" t="e">
            <v>#N/A</v>
          </cell>
        </row>
        <row r="15">
          <cell r="C15" t="str">
            <v>Oats, (Spring &amp; Black)</v>
          </cell>
          <cell r="M15" t="str">
            <v>Oats, (Spring &amp; Black)</v>
          </cell>
          <cell r="P15" t="e">
            <v>#N/A</v>
          </cell>
          <cell r="Q15" t="e">
            <v>#N/A</v>
          </cell>
          <cell r="R15" t="e">
            <v>#N/A</v>
          </cell>
          <cell r="S15" t="e">
            <v>#N/A</v>
          </cell>
          <cell r="T15" t="e">
            <v>#N/A</v>
          </cell>
          <cell r="U15" t="e">
            <v>#N/A</v>
          </cell>
          <cell r="AP15" t="e">
            <v>#N/A</v>
          </cell>
          <cell r="AQ15" t="e">
            <v>#N/A</v>
          </cell>
          <cell r="AR15" t="e">
            <v>#N/A</v>
          </cell>
        </row>
        <row r="16">
          <cell r="C16" t="str">
            <v>Peas, (Field/Spring/Winter)</v>
          </cell>
          <cell r="M16" t="str">
            <v>Peas, (Field/Spring/Winter)</v>
          </cell>
          <cell r="P16" t="e">
            <v>#N/A</v>
          </cell>
          <cell r="Q16" t="e">
            <v>#N/A</v>
          </cell>
          <cell r="R16" t="e">
            <v>#N/A</v>
          </cell>
          <cell r="S16" t="e">
            <v>#N/A</v>
          </cell>
          <cell r="T16" t="e">
            <v>#N/A</v>
          </cell>
          <cell r="U16" t="e">
            <v>#N/A</v>
          </cell>
          <cell r="AP16" t="e">
            <v>#N/A</v>
          </cell>
          <cell r="AQ16" t="e">
            <v>#N/A</v>
          </cell>
          <cell r="AR16" t="e">
            <v>#N/A</v>
          </cell>
        </row>
        <row r="17">
          <cell r="C17" t="str">
            <v>Pea, Cow</v>
          </cell>
          <cell r="M17" t="str">
            <v>Pea, Cow</v>
          </cell>
          <cell r="P17" t="e">
            <v>#N/A</v>
          </cell>
          <cell r="Q17" t="e">
            <v>#N/A</v>
          </cell>
          <cell r="R17" t="e">
            <v>#N/A</v>
          </cell>
          <cell r="S17" t="e">
            <v>#N/A</v>
          </cell>
          <cell r="T17" t="e">
            <v>#N/A</v>
          </cell>
          <cell r="U17" t="e">
            <v>#N/A</v>
          </cell>
          <cell r="AP17" t="e">
            <v>#N/A</v>
          </cell>
          <cell r="AQ17" t="e">
            <v>#N/A</v>
          </cell>
          <cell r="AR17" t="e">
            <v>#N/A</v>
          </cell>
        </row>
        <row r="18">
          <cell r="C18" t="str">
            <v>Phacelia</v>
          </cell>
          <cell r="M18" t="str">
            <v>Phacelia</v>
          </cell>
          <cell r="P18" t="e">
            <v>#N/A</v>
          </cell>
          <cell r="Q18" t="e">
            <v>#N/A</v>
          </cell>
          <cell r="R18" t="e">
            <v>#N/A</v>
          </cell>
          <cell r="S18" t="e">
            <v>#N/A</v>
          </cell>
          <cell r="T18" t="e">
            <v>#N/A</v>
          </cell>
          <cell r="U18" t="e">
            <v>#N/A</v>
          </cell>
          <cell r="AP18" t="e">
            <v>#N/A</v>
          </cell>
          <cell r="AQ18" t="e">
            <v>#N/A</v>
          </cell>
          <cell r="AR18" t="e">
            <v>#N/A</v>
          </cell>
        </row>
        <row r="19">
          <cell r="C19" t="str">
            <v>Radish, (Oil Seed)</v>
          </cell>
          <cell r="M19" t="str">
            <v>Radish, (Oil Seed)</v>
          </cell>
          <cell r="P19" t="e">
            <v>#N/A</v>
          </cell>
          <cell r="Q19" t="e">
            <v>#N/A</v>
          </cell>
          <cell r="R19" t="e">
            <v>#N/A</v>
          </cell>
          <cell r="S19" t="e">
            <v>#N/A</v>
          </cell>
          <cell r="T19" t="e">
            <v>#N/A</v>
          </cell>
          <cell r="U19" t="e">
            <v>#N/A</v>
          </cell>
          <cell r="AP19" t="e">
            <v>#N/A</v>
          </cell>
          <cell r="AQ19" t="e">
            <v>#N/A</v>
          </cell>
          <cell r="AR19" t="e">
            <v>#N/A</v>
          </cell>
        </row>
        <row r="20">
          <cell r="C20" t="str">
            <v>Rapeseed</v>
          </cell>
          <cell r="M20" t="str">
            <v>Rapeseed</v>
          </cell>
          <cell r="P20" t="e">
            <v>#N/A</v>
          </cell>
          <cell r="Q20" t="e">
            <v>#N/A</v>
          </cell>
          <cell r="R20" t="e">
            <v>#N/A</v>
          </cell>
          <cell r="S20" t="e">
            <v>#N/A</v>
          </cell>
          <cell r="T20" t="e">
            <v>#N/A</v>
          </cell>
          <cell r="U20" t="e">
            <v>#N/A</v>
          </cell>
          <cell r="AP20" t="e">
            <v>#N/A</v>
          </cell>
          <cell r="AQ20" t="e">
            <v>#N/A</v>
          </cell>
          <cell r="AR20" t="e">
            <v>#N/A</v>
          </cell>
        </row>
        <row r="21">
          <cell r="C21" t="str">
            <v>Rye, Winter Cereal</v>
          </cell>
          <cell r="M21" t="str">
            <v>Rye, Winter Cereal</v>
          </cell>
          <cell r="P21" t="e">
            <v>#N/A</v>
          </cell>
          <cell r="Q21" t="e">
            <v>#N/A</v>
          </cell>
          <cell r="R21" t="e">
            <v>#N/A</v>
          </cell>
          <cell r="S21" t="e">
            <v>#N/A</v>
          </cell>
          <cell r="T21" t="e">
            <v>#N/A</v>
          </cell>
          <cell r="U21" t="e">
            <v>#N/A</v>
          </cell>
          <cell r="AP21" t="e">
            <v>#N/A</v>
          </cell>
          <cell r="AQ21" t="e">
            <v>#N/A</v>
          </cell>
          <cell r="AR21" t="e">
            <v>#N/A</v>
          </cell>
        </row>
        <row r="22">
          <cell r="C22" t="str">
            <v>Ryegrass, Annual</v>
          </cell>
          <cell r="M22" t="str">
            <v>Ryegrass, Annual</v>
          </cell>
          <cell r="P22" t="e">
            <v>#N/A</v>
          </cell>
          <cell r="Q22" t="e">
            <v>#N/A</v>
          </cell>
          <cell r="R22" t="e">
            <v>#N/A</v>
          </cell>
          <cell r="S22" t="e">
            <v>#N/A</v>
          </cell>
          <cell r="T22" t="e">
            <v>#N/A</v>
          </cell>
          <cell r="U22" t="e">
            <v>#N/A</v>
          </cell>
          <cell r="AP22" t="e">
            <v>#N/A</v>
          </cell>
          <cell r="AQ22" t="e">
            <v>#N/A</v>
          </cell>
          <cell r="AR22" t="e">
            <v>#N/A</v>
          </cell>
        </row>
        <row r="23">
          <cell r="C23" t="str">
            <v>Sorghum-sudangrass</v>
          </cell>
          <cell r="M23" t="str">
            <v>Sorghum-sudangrass</v>
          </cell>
          <cell r="P23" t="e">
            <v>#N/A</v>
          </cell>
          <cell r="Q23" t="e">
            <v>#N/A</v>
          </cell>
          <cell r="R23" t="e">
            <v>#N/A</v>
          </cell>
          <cell r="S23" t="e">
            <v>#N/A</v>
          </cell>
          <cell r="T23" t="e">
            <v>#N/A</v>
          </cell>
          <cell r="U23" t="e">
            <v>#N/A</v>
          </cell>
          <cell r="AP23" t="e">
            <v>#N/A</v>
          </cell>
          <cell r="AQ23" t="e">
            <v>#N/A</v>
          </cell>
          <cell r="AR23" t="e">
            <v>#N/A</v>
          </cell>
        </row>
        <row r="24">
          <cell r="C24" t="str">
            <v>Soybean, (Forage &amp; Field)</v>
          </cell>
          <cell r="M24" t="str">
            <v>Soybean, (Forage &amp; Field)</v>
          </cell>
          <cell r="P24" t="e">
            <v>#N/A</v>
          </cell>
          <cell r="Q24" t="e">
            <v>#N/A</v>
          </cell>
          <cell r="R24" t="e">
            <v>#N/A</v>
          </cell>
          <cell r="S24" t="e">
            <v>#N/A</v>
          </cell>
          <cell r="T24" t="e">
            <v>#N/A</v>
          </cell>
          <cell r="U24" t="e">
            <v>#N/A</v>
          </cell>
          <cell r="AP24" t="e">
            <v>#N/A</v>
          </cell>
          <cell r="AQ24" t="e">
            <v>#N/A</v>
          </cell>
          <cell r="AR24" t="e">
            <v>#N/A</v>
          </cell>
        </row>
        <row r="25">
          <cell r="C25" t="str">
            <v>Sudangrass</v>
          </cell>
          <cell r="M25" t="str">
            <v>Sudangrass</v>
          </cell>
          <cell r="P25" t="e">
            <v>#N/A</v>
          </cell>
          <cell r="Q25" t="e">
            <v>#N/A</v>
          </cell>
          <cell r="R25" t="e">
            <v>#N/A</v>
          </cell>
          <cell r="S25" t="e">
            <v>#N/A</v>
          </cell>
          <cell r="T25" t="e">
            <v>#N/A</v>
          </cell>
          <cell r="U25" t="e">
            <v>#N/A</v>
          </cell>
          <cell r="AP25" t="e">
            <v>#N/A</v>
          </cell>
          <cell r="AQ25" t="e">
            <v>#N/A</v>
          </cell>
          <cell r="AR25" t="e">
            <v>#N/A</v>
          </cell>
        </row>
        <row r="26">
          <cell r="C26" t="str">
            <v>Sunflower</v>
          </cell>
          <cell r="M26" t="str">
            <v>Sunflower</v>
          </cell>
          <cell r="P26" t="e">
            <v>#N/A</v>
          </cell>
          <cell r="Q26" t="e">
            <v>#N/A</v>
          </cell>
          <cell r="R26" t="e">
            <v>#N/A</v>
          </cell>
          <cell r="S26" t="e">
            <v>#N/A</v>
          </cell>
          <cell r="T26" t="e">
            <v>#N/A</v>
          </cell>
          <cell r="U26" t="e">
            <v>#N/A</v>
          </cell>
          <cell r="AP26" t="e">
            <v>#N/A</v>
          </cell>
          <cell r="AQ26" t="e">
            <v>#N/A</v>
          </cell>
          <cell r="AR26" t="e">
            <v>#N/A</v>
          </cell>
        </row>
        <row r="27">
          <cell r="C27" t="str">
            <v>Triticale</v>
          </cell>
          <cell r="M27" t="str">
            <v>Triticale</v>
          </cell>
          <cell r="P27" t="e">
            <v>#N/A</v>
          </cell>
          <cell r="Q27" t="e">
            <v>#N/A</v>
          </cell>
          <cell r="R27" t="e">
            <v>#N/A</v>
          </cell>
          <cell r="S27" t="e">
            <v>#N/A</v>
          </cell>
          <cell r="T27" t="e">
            <v>#N/A</v>
          </cell>
          <cell r="U27" t="e">
            <v>#N/A</v>
          </cell>
          <cell r="AP27" t="e">
            <v>#N/A</v>
          </cell>
          <cell r="AQ27" t="e">
            <v>#N/A</v>
          </cell>
          <cell r="AR27" t="e">
            <v>#N/A</v>
          </cell>
        </row>
        <row r="28">
          <cell r="C28" t="str">
            <v>Turnips/Pasja</v>
          </cell>
          <cell r="M28" t="str">
            <v>Turnips/Pasja</v>
          </cell>
          <cell r="P28" t="e">
            <v>#N/A</v>
          </cell>
          <cell r="Q28" t="e">
            <v>#N/A</v>
          </cell>
          <cell r="R28" t="e">
            <v>#N/A</v>
          </cell>
          <cell r="S28" t="e">
            <v>#N/A</v>
          </cell>
          <cell r="T28" t="e">
            <v>#N/A</v>
          </cell>
          <cell r="U28" t="e">
            <v>#N/A</v>
          </cell>
          <cell r="AP28" t="e">
            <v>#N/A</v>
          </cell>
          <cell r="AQ28" t="e">
            <v>#N/A</v>
          </cell>
          <cell r="AR28" t="e">
            <v>#N/A</v>
          </cell>
        </row>
        <row r="29">
          <cell r="C29" t="str">
            <v>Vetch, Hairy</v>
          </cell>
          <cell r="M29" t="str">
            <v>Vetch, Hairy</v>
          </cell>
          <cell r="P29" t="e">
            <v>#N/A</v>
          </cell>
          <cell r="Q29" t="e">
            <v>#N/A</v>
          </cell>
          <cell r="R29" t="e">
            <v>#N/A</v>
          </cell>
          <cell r="S29" t="e">
            <v>#N/A</v>
          </cell>
          <cell r="T29" t="e">
            <v>#N/A</v>
          </cell>
          <cell r="U29" t="e">
            <v>#N/A</v>
          </cell>
          <cell r="AP29" t="e">
            <v>#N/A</v>
          </cell>
          <cell r="AQ29" t="e">
            <v>#N/A</v>
          </cell>
          <cell r="AR29" t="e">
            <v>#N/A</v>
          </cell>
        </row>
        <row r="30">
          <cell r="C30" t="str">
            <v>Wheat, (Winter &amp; Spelt)</v>
          </cell>
          <cell r="M30" t="str">
            <v>Wheat, (Winter &amp; Spelt)</v>
          </cell>
          <cell r="P30" t="e">
            <v>#N/A</v>
          </cell>
          <cell r="Q30" t="e">
            <v>#N/A</v>
          </cell>
          <cell r="R30" t="e">
            <v>#N/A</v>
          </cell>
          <cell r="S30" t="e">
            <v>#N/A</v>
          </cell>
          <cell r="T30" t="e">
            <v>#N/A</v>
          </cell>
          <cell r="U30" t="e">
            <v>#N/A</v>
          </cell>
          <cell r="AP30" t="e">
            <v>#N/A</v>
          </cell>
          <cell r="AQ30" t="e">
            <v>#N/A</v>
          </cell>
          <cell r="AR30" t="e">
            <v>#N/A</v>
          </cell>
        </row>
        <row r="31">
          <cell r="P31" t="str">
            <v/>
          </cell>
          <cell r="Q31" t="str">
            <v/>
          </cell>
          <cell r="R31" t="str">
            <v/>
          </cell>
          <cell r="S31" t="str">
            <v/>
          </cell>
          <cell r="T31" t="str">
            <v/>
          </cell>
          <cell r="U31" t="str">
            <v/>
          </cell>
          <cell r="AP31" t="str">
            <v/>
          </cell>
          <cell r="AQ31" t="str">
            <v/>
          </cell>
          <cell r="AR31" t="str">
            <v/>
          </cell>
        </row>
        <row r="32">
          <cell r="P32" t="str">
            <v/>
          </cell>
          <cell r="Q32" t="str">
            <v/>
          </cell>
          <cell r="R32" t="str">
            <v/>
          </cell>
          <cell r="S32" t="str">
            <v/>
          </cell>
          <cell r="T32" t="str">
            <v/>
          </cell>
          <cell r="U32" t="str">
            <v/>
          </cell>
          <cell r="AP32" t="str">
            <v/>
          </cell>
          <cell r="AQ32" t="str">
            <v/>
          </cell>
          <cell r="AR32" t="str">
            <v/>
          </cell>
        </row>
        <row r="33">
          <cell r="P33" t="str">
            <v/>
          </cell>
          <cell r="Q33" t="str">
            <v/>
          </cell>
          <cell r="R33" t="str">
            <v/>
          </cell>
          <cell r="S33" t="str">
            <v/>
          </cell>
          <cell r="T33" t="str">
            <v/>
          </cell>
          <cell r="U33" t="str">
            <v/>
          </cell>
          <cell r="AP33" t="str">
            <v/>
          </cell>
          <cell r="AQ33" t="str">
            <v/>
          </cell>
          <cell r="AR33" t="str">
            <v/>
          </cell>
        </row>
        <row r="34">
          <cell r="P34" t="str">
            <v/>
          </cell>
          <cell r="Q34" t="str">
            <v/>
          </cell>
          <cell r="R34" t="str">
            <v/>
          </cell>
          <cell r="S34" t="str">
            <v/>
          </cell>
          <cell r="T34" t="str">
            <v/>
          </cell>
          <cell r="U34" t="str">
            <v/>
          </cell>
          <cell r="AP34" t="str">
            <v/>
          </cell>
          <cell r="AQ34" t="str">
            <v/>
          </cell>
          <cell r="AR34" t="str">
            <v/>
          </cell>
        </row>
        <row r="35">
          <cell r="P35" t="str">
            <v/>
          </cell>
          <cell r="Q35" t="str">
            <v/>
          </cell>
          <cell r="R35" t="str">
            <v/>
          </cell>
          <cell r="S35" t="str">
            <v/>
          </cell>
          <cell r="T35" t="str">
            <v/>
          </cell>
          <cell r="U35" t="str">
            <v/>
          </cell>
          <cell r="AP35" t="str">
            <v/>
          </cell>
          <cell r="AQ35" t="str">
            <v/>
          </cell>
          <cell r="AR35" t="str">
            <v/>
          </cell>
        </row>
        <row r="36">
          <cell r="P36" t="str">
            <v/>
          </cell>
          <cell r="Q36" t="str">
            <v/>
          </cell>
          <cell r="R36" t="str">
            <v/>
          </cell>
          <cell r="S36" t="str">
            <v/>
          </cell>
          <cell r="T36" t="str">
            <v/>
          </cell>
          <cell r="U36" t="str">
            <v/>
          </cell>
          <cell r="AP36" t="str">
            <v/>
          </cell>
          <cell r="AQ36" t="str">
            <v/>
          </cell>
          <cell r="AR36" t="str">
            <v/>
          </cell>
        </row>
        <row r="37">
          <cell r="P37" t="str">
            <v/>
          </cell>
          <cell r="Q37" t="str">
            <v/>
          </cell>
          <cell r="R37" t="str">
            <v/>
          </cell>
          <cell r="S37" t="str">
            <v/>
          </cell>
          <cell r="T37" t="str">
            <v/>
          </cell>
          <cell r="U37" t="str">
            <v/>
          </cell>
          <cell r="AP37" t="str">
            <v/>
          </cell>
          <cell r="AQ37" t="str">
            <v/>
          </cell>
          <cell r="AR37" t="str">
            <v/>
          </cell>
        </row>
        <row r="38">
          <cell r="P38" t="str">
            <v/>
          </cell>
          <cell r="Q38" t="str">
            <v/>
          </cell>
          <cell r="R38" t="str">
            <v/>
          </cell>
          <cell r="S38" t="str">
            <v/>
          </cell>
          <cell r="T38" t="str">
            <v/>
          </cell>
          <cell r="U38" t="str">
            <v/>
          </cell>
          <cell r="AP38" t="str">
            <v/>
          </cell>
          <cell r="AQ38" t="str">
            <v/>
          </cell>
          <cell r="AR38" t="str">
            <v/>
          </cell>
        </row>
        <row r="39">
          <cell r="P39" t="str">
            <v/>
          </cell>
          <cell r="Q39" t="str">
            <v/>
          </cell>
          <cell r="R39" t="str">
            <v/>
          </cell>
          <cell r="S39" t="str">
            <v/>
          </cell>
          <cell r="T39" t="str">
            <v/>
          </cell>
          <cell r="U39" t="str">
            <v/>
          </cell>
          <cell r="AP39" t="str">
            <v/>
          </cell>
          <cell r="AQ39" t="str">
            <v/>
          </cell>
          <cell r="AR39" t="str">
            <v/>
          </cell>
        </row>
        <row r="40">
          <cell r="P40" t="str">
            <v/>
          </cell>
          <cell r="Q40" t="str">
            <v/>
          </cell>
          <cell r="R40" t="str">
            <v/>
          </cell>
          <cell r="S40" t="str">
            <v/>
          </cell>
          <cell r="T40" t="str">
            <v/>
          </cell>
          <cell r="U40" t="str">
            <v/>
          </cell>
          <cell r="AP40" t="str">
            <v/>
          </cell>
          <cell r="AQ40" t="str">
            <v/>
          </cell>
          <cell r="AR40" t="str">
            <v/>
          </cell>
        </row>
        <row r="41">
          <cell r="P41" t="str">
            <v/>
          </cell>
          <cell r="Q41" t="str">
            <v/>
          </cell>
          <cell r="R41" t="str">
            <v/>
          </cell>
          <cell r="S41" t="str">
            <v/>
          </cell>
          <cell r="T41" t="str">
            <v/>
          </cell>
          <cell r="U41" t="str">
            <v/>
          </cell>
          <cell r="AP41" t="str">
            <v/>
          </cell>
          <cell r="AQ41" t="str">
            <v/>
          </cell>
          <cell r="AR41" t="str">
            <v/>
          </cell>
        </row>
        <row r="42">
          <cell r="P42" t="str">
            <v/>
          </cell>
          <cell r="Q42" t="str">
            <v/>
          </cell>
          <cell r="R42" t="str">
            <v/>
          </cell>
          <cell r="S42" t="str">
            <v/>
          </cell>
          <cell r="T42" t="str">
            <v/>
          </cell>
          <cell r="U42" t="str">
            <v/>
          </cell>
          <cell r="AP42" t="str">
            <v/>
          </cell>
          <cell r="AQ42" t="str">
            <v/>
          </cell>
          <cell r="AR42" t="str">
            <v/>
          </cell>
        </row>
        <row r="43">
          <cell r="P43" t="str">
            <v/>
          </cell>
          <cell r="Q43" t="str">
            <v/>
          </cell>
          <cell r="R43" t="str">
            <v/>
          </cell>
          <cell r="S43" t="str">
            <v/>
          </cell>
          <cell r="T43" t="str">
            <v/>
          </cell>
          <cell r="U43" t="str">
            <v/>
          </cell>
          <cell r="AP43" t="str">
            <v/>
          </cell>
          <cell r="AQ43" t="str">
            <v/>
          </cell>
          <cell r="AR43" t="str">
            <v/>
          </cell>
        </row>
        <row r="44">
          <cell r="P44" t="str">
            <v/>
          </cell>
          <cell r="Q44" t="str">
            <v/>
          </cell>
          <cell r="R44" t="str">
            <v/>
          </cell>
          <cell r="S44" t="str">
            <v/>
          </cell>
          <cell r="T44" t="str">
            <v/>
          </cell>
          <cell r="U44" t="str">
            <v/>
          </cell>
          <cell r="AP44" t="str">
            <v/>
          </cell>
          <cell r="AQ44" t="str">
            <v/>
          </cell>
          <cell r="AR44" t="str">
            <v/>
          </cell>
        </row>
        <row r="45">
          <cell r="P45" t="str">
            <v/>
          </cell>
          <cell r="Q45" t="str">
            <v/>
          </cell>
          <cell r="R45" t="str">
            <v/>
          </cell>
          <cell r="S45" t="str">
            <v/>
          </cell>
          <cell r="T45" t="str">
            <v/>
          </cell>
          <cell r="U45" t="str">
            <v/>
          </cell>
          <cell r="AP45" t="str">
            <v/>
          </cell>
          <cell r="AQ45" t="str">
            <v/>
          </cell>
          <cell r="AR45" t="str">
            <v/>
          </cell>
        </row>
        <row r="46">
          <cell r="P46" t="str">
            <v/>
          </cell>
          <cell r="Q46" t="str">
            <v/>
          </cell>
          <cell r="R46" t="str">
            <v/>
          </cell>
          <cell r="S46" t="str">
            <v/>
          </cell>
          <cell r="T46" t="str">
            <v/>
          </cell>
          <cell r="U46" t="str">
            <v/>
          </cell>
          <cell r="AP46" t="str">
            <v/>
          </cell>
          <cell r="AQ46" t="str">
            <v/>
          </cell>
          <cell r="AR46" t="str">
            <v/>
          </cell>
        </row>
        <row r="47">
          <cell r="P47" t="str">
            <v/>
          </cell>
          <cell r="Q47" t="str">
            <v/>
          </cell>
          <cell r="R47" t="str">
            <v/>
          </cell>
          <cell r="S47" t="str">
            <v/>
          </cell>
          <cell r="T47" t="str">
            <v/>
          </cell>
          <cell r="U47" t="str">
            <v/>
          </cell>
          <cell r="AP47" t="str">
            <v/>
          </cell>
          <cell r="AQ47" t="str">
            <v/>
          </cell>
          <cell r="AR47" t="str">
            <v/>
          </cell>
        </row>
        <row r="48">
          <cell r="P48" t="str">
            <v/>
          </cell>
          <cell r="Q48" t="str">
            <v/>
          </cell>
          <cell r="R48" t="str">
            <v/>
          </cell>
          <cell r="S48" t="str">
            <v/>
          </cell>
          <cell r="T48" t="str">
            <v/>
          </cell>
          <cell r="U48" t="str">
            <v/>
          </cell>
          <cell r="AP48" t="str">
            <v/>
          </cell>
          <cell r="AQ48" t="str">
            <v/>
          </cell>
          <cell r="AR48" t="str">
            <v/>
          </cell>
        </row>
        <row r="49">
          <cell r="P49" t="str">
            <v/>
          </cell>
          <cell r="Q49" t="str">
            <v/>
          </cell>
          <cell r="R49" t="str">
            <v/>
          </cell>
          <cell r="S49" t="str">
            <v/>
          </cell>
          <cell r="T49" t="str">
            <v/>
          </cell>
          <cell r="U49" t="str">
            <v/>
          </cell>
          <cell r="AP49" t="str">
            <v/>
          </cell>
          <cell r="AQ49" t="str">
            <v/>
          </cell>
          <cell r="AR49" t="str">
            <v/>
          </cell>
        </row>
        <row r="50">
          <cell r="P50" t="str">
            <v/>
          </cell>
          <cell r="Q50" t="str">
            <v/>
          </cell>
          <cell r="R50" t="str">
            <v/>
          </cell>
          <cell r="S50" t="str">
            <v/>
          </cell>
          <cell r="T50" t="str">
            <v/>
          </cell>
          <cell r="U50" t="str">
            <v/>
          </cell>
          <cell r="AP50" t="str">
            <v/>
          </cell>
          <cell r="AQ50" t="str">
            <v/>
          </cell>
          <cell r="AR50" t="str">
            <v/>
          </cell>
        </row>
        <row r="51">
          <cell r="P51" t="str">
            <v/>
          </cell>
          <cell r="Q51" t="str">
            <v/>
          </cell>
          <cell r="R51" t="str">
            <v/>
          </cell>
          <cell r="S51" t="str">
            <v/>
          </cell>
          <cell r="T51" t="str">
            <v/>
          </cell>
          <cell r="U51" t="str">
            <v/>
          </cell>
          <cell r="AP51" t="str">
            <v/>
          </cell>
          <cell r="AQ51" t="str">
            <v/>
          </cell>
          <cell r="AR51" t="str">
            <v/>
          </cell>
        </row>
        <row r="52">
          <cell r="P52" t="str">
            <v/>
          </cell>
          <cell r="Q52" t="str">
            <v/>
          </cell>
          <cell r="R52" t="str">
            <v/>
          </cell>
          <cell r="S52" t="str">
            <v/>
          </cell>
          <cell r="T52" t="str">
            <v/>
          </cell>
          <cell r="U52" t="str">
            <v/>
          </cell>
          <cell r="AP52" t="str">
            <v/>
          </cell>
          <cell r="AQ52" t="str">
            <v/>
          </cell>
          <cell r="AR52" t="str">
            <v/>
          </cell>
        </row>
        <row r="53">
          <cell r="P53" t="str">
            <v/>
          </cell>
          <cell r="Q53" t="str">
            <v/>
          </cell>
          <cell r="R53" t="str">
            <v/>
          </cell>
          <cell r="S53" t="str">
            <v/>
          </cell>
          <cell r="T53" t="str">
            <v/>
          </cell>
          <cell r="U53" t="str">
            <v/>
          </cell>
          <cell r="AP53" t="str">
            <v/>
          </cell>
          <cell r="AQ53" t="str">
            <v/>
          </cell>
          <cell r="AR53" t="str">
            <v/>
          </cell>
        </row>
        <row r="54">
          <cell r="P54" t="str">
            <v/>
          </cell>
          <cell r="Q54" t="str">
            <v/>
          </cell>
          <cell r="R54" t="str">
            <v/>
          </cell>
          <cell r="S54" t="str">
            <v/>
          </cell>
          <cell r="T54" t="str">
            <v/>
          </cell>
          <cell r="U54" t="str">
            <v/>
          </cell>
          <cell r="AP54" t="str">
            <v/>
          </cell>
          <cell r="AQ54" t="str">
            <v/>
          </cell>
          <cell r="AR54" t="str">
            <v/>
          </cell>
        </row>
        <row r="55">
          <cell r="P55" t="str">
            <v/>
          </cell>
          <cell r="Q55" t="str">
            <v/>
          </cell>
          <cell r="R55" t="str">
            <v/>
          </cell>
          <cell r="S55" t="str">
            <v/>
          </cell>
          <cell r="T55" t="str">
            <v/>
          </cell>
          <cell r="U55" t="str">
            <v/>
          </cell>
          <cell r="AP55" t="str">
            <v/>
          </cell>
          <cell r="AQ55" t="str">
            <v/>
          </cell>
          <cell r="AR55" t="str">
            <v/>
          </cell>
        </row>
        <row r="56">
          <cell r="P56" t="str">
            <v/>
          </cell>
          <cell r="Q56" t="str">
            <v/>
          </cell>
          <cell r="R56" t="str">
            <v/>
          </cell>
          <cell r="S56" t="str">
            <v/>
          </cell>
          <cell r="T56" t="str">
            <v/>
          </cell>
          <cell r="U56" t="str">
            <v/>
          </cell>
          <cell r="AP56" t="str">
            <v/>
          </cell>
          <cell r="AQ56" t="str">
            <v/>
          </cell>
          <cell r="AR56" t="str">
            <v/>
          </cell>
        </row>
        <row r="57">
          <cell r="P57" t="str">
            <v/>
          </cell>
          <cell r="Q57" t="str">
            <v/>
          </cell>
          <cell r="R57" t="str">
            <v/>
          </cell>
          <cell r="S57" t="str">
            <v/>
          </cell>
          <cell r="T57" t="str">
            <v/>
          </cell>
          <cell r="U57" t="str">
            <v/>
          </cell>
          <cell r="AP57" t="str">
            <v/>
          </cell>
          <cell r="AQ57" t="str">
            <v/>
          </cell>
          <cell r="AR57" t="str">
            <v/>
          </cell>
        </row>
        <row r="58">
          <cell r="P58" t="str">
            <v/>
          </cell>
          <cell r="Q58" t="str">
            <v/>
          </cell>
          <cell r="R58" t="str">
            <v/>
          </cell>
          <cell r="S58" t="str">
            <v/>
          </cell>
          <cell r="T58" t="str">
            <v/>
          </cell>
          <cell r="U58" t="str">
            <v/>
          </cell>
          <cell r="AP58" t="str">
            <v/>
          </cell>
          <cell r="AQ58" t="str">
            <v/>
          </cell>
          <cell r="AR58" t="str">
            <v/>
          </cell>
        </row>
        <row r="59">
          <cell r="P59" t="str">
            <v/>
          </cell>
          <cell r="Q59" t="str">
            <v/>
          </cell>
          <cell r="R59" t="str">
            <v/>
          </cell>
          <cell r="S59" t="str">
            <v/>
          </cell>
          <cell r="T59" t="str">
            <v/>
          </cell>
          <cell r="U59" t="str">
            <v/>
          </cell>
          <cell r="AP59" t="str">
            <v/>
          </cell>
          <cell r="AQ59" t="str">
            <v/>
          </cell>
          <cell r="AR59" t="str">
            <v/>
          </cell>
        </row>
        <row r="60">
          <cell r="P60" t="str">
            <v/>
          </cell>
          <cell r="Q60" t="str">
            <v/>
          </cell>
          <cell r="R60" t="str">
            <v/>
          </cell>
          <cell r="S60" t="str">
            <v/>
          </cell>
          <cell r="T60" t="str">
            <v/>
          </cell>
          <cell r="U60" t="str">
            <v/>
          </cell>
          <cell r="AP60" t="str">
            <v/>
          </cell>
          <cell r="AQ60" t="str">
            <v/>
          </cell>
          <cell r="AR60" t="str">
            <v/>
          </cell>
        </row>
        <row r="61">
          <cell r="P61" t="str">
            <v/>
          </cell>
          <cell r="Q61" t="str">
            <v/>
          </cell>
          <cell r="R61" t="str">
            <v/>
          </cell>
          <cell r="S61" t="str">
            <v/>
          </cell>
          <cell r="T61" t="str">
            <v/>
          </cell>
          <cell r="U61" t="str">
            <v/>
          </cell>
          <cell r="AP61" t="str">
            <v/>
          </cell>
          <cell r="AQ61" t="str">
            <v/>
          </cell>
          <cell r="AR61" t="str">
            <v/>
          </cell>
        </row>
        <row r="62">
          <cell r="P62" t="str">
            <v/>
          </cell>
          <cell r="Q62" t="str">
            <v/>
          </cell>
          <cell r="R62" t="str">
            <v/>
          </cell>
          <cell r="S62" t="str">
            <v/>
          </cell>
          <cell r="T62" t="str">
            <v/>
          </cell>
          <cell r="U62" t="str">
            <v/>
          </cell>
          <cell r="AP62" t="str">
            <v/>
          </cell>
          <cell r="AQ62" t="str">
            <v/>
          </cell>
          <cell r="AR62" t="str">
            <v/>
          </cell>
        </row>
        <row r="63">
          <cell r="P63" t="str">
            <v/>
          </cell>
          <cell r="Q63" t="str">
            <v/>
          </cell>
          <cell r="R63" t="str">
            <v/>
          </cell>
          <cell r="S63" t="str">
            <v/>
          </cell>
          <cell r="T63" t="str">
            <v/>
          </cell>
          <cell r="U63" t="str">
            <v/>
          </cell>
          <cell r="AP63" t="str">
            <v/>
          </cell>
          <cell r="AQ63" t="str">
            <v/>
          </cell>
          <cell r="AR63" t="str">
            <v/>
          </cell>
        </row>
        <row r="64">
          <cell r="P64" t="str">
            <v/>
          </cell>
          <cell r="Q64" t="str">
            <v/>
          </cell>
          <cell r="R64" t="str">
            <v/>
          </cell>
          <cell r="S64" t="str">
            <v/>
          </cell>
          <cell r="T64" t="str">
            <v/>
          </cell>
          <cell r="U64" t="str">
            <v/>
          </cell>
          <cell r="AP64" t="str">
            <v/>
          </cell>
          <cell r="AQ64" t="str">
            <v/>
          </cell>
          <cell r="AR64" t="str">
            <v/>
          </cell>
        </row>
        <row r="65">
          <cell r="P65" t="str">
            <v/>
          </cell>
          <cell r="Q65" t="str">
            <v/>
          </cell>
          <cell r="R65" t="str">
            <v/>
          </cell>
          <cell r="S65" t="str">
            <v/>
          </cell>
          <cell r="T65" t="str">
            <v/>
          </cell>
          <cell r="U65" t="str">
            <v/>
          </cell>
          <cell r="AP65" t="str">
            <v/>
          </cell>
          <cell r="AQ65" t="str">
            <v/>
          </cell>
          <cell r="AR65" t="str">
            <v/>
          </cell>
        </row>
        <row r="66">
          <cell r="P66" t="str">
            <v/>
          </cell>
          <cell r="Q66" t="str">
            <v/>
          </cell>
          <cell r="R66" t="str">
            <v/>
          </cell>
          <cell r="S66" t="str">
            <v/>
          </cell>
          <cell r="T66" t="str">
            <v/>
          </cell>
          <cell r="U66" t="str">
            <v/>
          </cell>
          <cell r="AP66" t="str">
            <v/>
          </cell>
          <cell r="AQ66" t="str">
            <v/>
          </cell>
          <cell r="AR66" t="str">
            <v/>
          </cell>
        </row>
        <row r="67">
          <cell r="P67" t="str">
            <v/>
          </cell>
          <cell r="Q67" t="str">
            <v/>
          </cell>
          <cell r="R67" t="str">
            <v/>
          </cell>
          <cell r="S67" t="str">
            <v/>
          </cell>
          <cell r="T67" t="str">
            <v/>
          </cell>
          <cell r="U67" t="str">
            <v/>
          </cell>
          <cell r="AP67" t="str">
            <v/>
          </cell>
          <cell r="AQ67" t="str">
            <v/>
          </cell>
          <cell r="AR67" t="str">
            <v/>
          </cell>
        </row>
        <row r="68">
          <cell r="P68" t="str">
            <v/>
          </cell>
          <cell r="Q68" t="str">
            <v/>
          </cell>
          <cell r="R68" t="str">
            <v/>
          </cell>
          <cell r="S68" t="str">
            <v/>
          </cell>
          <cell r="T68" t="str">
            <v/>
          </cell>
          <cell r="U68" t="str">
            <v/>
          </cell>
          <cell r="AP68" t="str">
            <v/>
          </cell>
          <cell r="AQ68" t="str">
            <v/>
          </cell>
          <cell r="AR68" t="str">
            <v/>
          </cell>
        </row>
        <row r="69">
          <cell r="P69" t="str">
            <v/>
          </cell>
          <cell r="Q69" t="str">
            <v/>
          </cell>
          <cell r="R69" t="str">
            <v/>
          </cell>
          <cell r="S69" t="str">
            <v/>
          </cell>
          <cell r="T69" t="str">
            <v/>
          </cell>
          <cell r="U69" t="str">
            <v/>
          </cell>
          <cell r="AP69" t="str">
            <v/>
          </cell>
          <cell r="AQ69" t="str">
            <v/>
          </cell>
          <cell r="AR69" t="str">
            <v/>
          </cell>
        </row>
        <row r="70">
          <cell r="P70" t="str">
            <v/>
          </cell>
          <cell r="Q70" t="str">
            <v/>
          </cell>
          <cell r="R70" t="str">
            <v/>
          </cell>
          <cell r="S70" t="str">
            <v/>
          </cell>
          <cell r="T70" t="str">
            <v/>
          </cell>
          <cell r="U70" t="str">
            <v/>
          </cell>
          <cell r="AP70" t="str">
            <v/>
          </cell>
          <cell r="AQ70" t="str">
            <v/>
          </cell>
          <cell r="AR70" t="str">
            <v/>
          </cell>
        </row>
        <row r="71">
          <cell r="P71" t="str">
            <v/>
          </cell>
          <cell r="Q71" t="str">
            <v/>
          </cell>
          <cell r="R71" t="str">
            <v/>
          </cell>
          <cell r="S71" t="str">
            <v/>
          </cell>
          <cell r="T71" t="str">
            <v/>
          </cell>
          <cell r="U71" t="str">
            <v/>
          </cell>
          <cell r="AP71" t="str">
            <v/>
          </cell>
          <cell r="AQ71" t="str">
            <v/>
          </cell>
          <cell r="AR71" t="str">
            <v/>
          </cell>
        </row>
        <row r="72">
          <cell r="P72" t="str">
            <v/>
          </cell>
          <cell r="Q72" t="str">
            <v/>
          </cell>
          <cell r="R72" t="str">
            <v/>
          </cell>
          <cell r="S72" t="str">
            <v/>
          </cell>
          <cell r="T72" t="str">
            <v/>
          </cell>
          <cell r="U72" t="str">
            <v/>
          </cell>
          <cell r="AP72" t="str">
            <v/>
          </cell>
          <cell r="AQ72" t="str">
            <v/>
          </cell>
          <cell r="AR72" t="str">
            <v/>
          </cell>
        </row>
        <row r="73">
          <cell r="P73" t="str">
            <v/>
          </cell>
          <cell r="Q73" t="str">
            <v/>
          </cell>
          <cell r="R73" t="str">
            <v/>
          </cell>
          <cell r="S73" t="str">
            <v/>
          </cell>
          <cell r="T73" t="str">
            <v/>
          </cell>
          <cell r="U73" t="str">
            <v/>
          </cell>
          <cell r="AP73" t="str">
            <v/>
          </cell>
          <cell r="AQ73" t="str">
            <v/>
          </cell>
          <cell r="AR73" t="str">
            <v/>
          </cell>
        </row>
        <row r="74">
          <cell r="P74" t="str">
            <v/>
          </cell>
          <cell r="Q74" t="str">
            <v/>
          </cell>
          <cell r="R74" t="str">
            <v/>
          </cell>
          <cell r="S74" t="str">
            <v/>
          </cell>
          <cell r="T74" t="str">
            <v/>
          </cell>
          <cell r="U74" t="str">
            <v/>
          </cell>
          <cell r="AP74" t="str">
            <v/>
          </cell>
          <cell r="AQ74" t="str">
            <v/>
          </cell>
          <cell r="AR74" t="str">
            <v/>
          </cell>
        </row>
        <row r="75">
          <cell r="P75" t="str">
            <v/>
          </cell>
          <cell r="Q75" t="str">
            <v/>
          </cell>
          <cell r="R75" t="str">
            <v/>
          </cell>
          <cell r="S75" t="str">
            <v/>
          </cell>
          <cell r="T75" t="str">
            <v/>
          </cell>
          <cell r="U75" t="str">
            <v/>
          </cell>
          <cell r="AP75" t="str">
            <v/>
          </cell>
          <cell r="AQ75" t="str">
            <v/>
          </cell>
          <cell r="AR75" t="str">
            <v/>
          </cell>
        </row>
        <row r="76">
          <cell r="P76" t="str">
            <v/>
          </cell>
          <cell r="Q76" t="str">
            <v/>
          </cell>
          <cell r="R76" t="str">
            <v/>
          </cell>
          <cell r="S76" t="str">
            <v/>
          </cell>
          <cell r="T76" t="str">
            <v/>
          </cell>
          <cell r="U76" t="str">
            <v/>
          </cell>
          <cell r="AP76" t="str">
            <v/>
          </cell>
          <cell r="AQ76" t="str">
            <v/>
          </cell>
          <cell r="AR76" t="str">
            <v/>
          </cell>
        </row>
        <row r="77">
          <cell r="P77" t="str">
            <v/>
          </cell>
          <cell r="Q77" t="str">
            <v/>
          </cell>
          <cell r="R77" t="str">
            <v/>
          </cell>
          <cell r="S77" t="str">
            <v/>
          </cell>
          <cell r="T77" t="str">
            <v/>
          </cell>
          <cell r="U77" t="str">
            <v/>
          </cell>
          <cell r="AP77" t="str">
            <v/>
          </cell>
          <cell r="AQ77" t="str">
            <v/>
          </cell>
          <cell r="AR77" t="str">
            <v/>
          </cell>
        </row>
        <row r="78">
          <cell r="P78" t="str">
            <v/>
          </cell>
          <cell r="Q78" t="str">
            <v/>
          </cell>
          <cell r="R78" t="str">
            <v/>
          </cell>
          <cell r="S78" t="str">
            <v/>
          </cell>
          <cell r="T78" t="str">
            <v/>
          </cell>
          <cell r="U78" t="str">
            <v/>
          </cell>
          <cell r="AP78" t="str">
            <v/>
          </cell>
          <cell r="AQ78" t="str">
            <v/>
          </cell>
          <cell r="AR78" t="str">
            <v/>
          </cell>
        </row>
        <row r="79">
          <cell r="P79" t="str">
            <v/>
          </cell>
          <cell r="Q79" t="str">
            <v/>
          </cell>
          <cell r="R79" t="str">
            <v/>
          </cell>
          <cell r="S79" t="str">
            <v/>
          </cell>
          <cell r="T79" t="str">
            <v/>
          </cell>
          <cell r="U79" t="str">
            <v/>
          </cell>
          <cell r="AP79" t="str">
            <v/>
          </cell>
          <cell r="AQ79" t="str">
            <v/>
          </cell>
          <cell r="AR79" t="str">
            <v/>
          </cell>
        </row>
        <row r="80">
          <cell r="P80" t="str">
            <v/>
          </cell>
          <cell r="Q80" t="str">
            <v/>
          </cell>
          <cell r="R80" t="str">
            <v/>
          </cell>
          <cell r="S80" t="str">
            <v/>
          </cell>
          <cell r="T80" t="str">
            <v/>
          </cell>
          <cell r="U80" t="str">
            <v/>
          </cell>
          <cell r="AP80" t="str">
            <v/>
          </cell>
          <cell r="AQ80" t="str">
            <v/>
          </cell>
          <cell r="AR80" t="str">
            <v/>
          </cell>
        </row>
        <row r="81">
          <cell r="S81" t="str">
            <v/>
          </cell>
          <cell r="T81" t="str">
            <v/>
          </cell>
          <cell r="U81" t="str">
            <v/>
          </cell>
          <cell r="AP81" t="str">
            <v/>
          </cell>
          <cell r="AQ81" t="str">
            <v/>
          </cell>
          <cell r="AR81" t="str">
            <v/>
          </cell>
        </row>
        <row r="82">
          <cell r="S82" t="str">
            <v/>
          </cell>
          <cell r="T82" t="str">
            <v/>
          </cell>
          <cell r="U82" t="str">
            <v/>
          </cell>
          <cell r="AP82" t="str">
            <v/>
          </cell>
          <cell r="AQ82" t="str">
            <v/>
          </cell>
          <cell r="AR82" t="str">
            <v/>
          </cell>
        </row>
        <row r="83">
          <cell r="S83" t="str">
            <v/>
          </cell>
          <cell r="T83" t="str">
            <v/>
          </cell>
          <cell r="U83" t="str">
            <v/>
          </cell>
          <cell r="AP83" t="str">
            <v/>
          </cell>
          <cell r="AQ83" t="str">
            <v/>
          </cell>
          <cell r="AR83" t="str">
            <v/>
          </cell>
        </row>
        <row r="84">
          <cell r="S84" t="str">
            <v/>
          </cell>
          <cell r="T84" t="str">
            <v/>
          </cell>
          <cell r="U84" t="str">
            <v/>
          </cell>
          <cell r="AP84" t="str">
            <v/>
          </cell>
          <cell r="AQ84" t="str">
            <v/>
          </cell>
          <cell r="AR84" t="str">
            <v/>
          </cell>
        </row>
        <row r="85">
          <cell r="S85" t="str">
            <v/>
          </cell>
          <cell r="T85" t="str">
            <v/>
          </cell>
          <cell r="U85" t="str">
            <v/>
          </cell>
          <cell r="AP85" t="str">
            <v/>
          </cell>
          <cell r="AQ85" t="str">
            <v/>
          </cell>
          <cell r="AR85" t="str">
            <v/>
          </cell>
        </row>
        <row r="86">
          <cell r="S86" t="str">
            <v/>
          </cell>
          <cell r="T86" t="str">
            <v/>
          </cell>
          <cell r="U86" t="str">
            <v/>
          </cell>
          <cell r="AP86" t="str">
            <v/>
          </cell>
          <cell r="AQ86" t="str">
            <v/>
          </cell>
          <cell r="AR86" t="str">
            <v/>
          </cell>
        </row>
        <row r="87">
          <cell r="S87" t="str">
            <v/>
          </cell>
          <cell r="T87" t="str">
            <v/>
          </cell>
          <cell r="U87" t="str">
            <v/>
          </cell>
          <cell r="AP87" t="str">
            <v/>
          </cell>
          <cell r="AQ87" t="str">
            <v/>
          </cell>
          <cell r="AR87" t="str">
            <v/>
          </cell>
        </row>
        <row r="88">
          <cell r="S88" t="str">
            <v/>
          </cell>
          <cell r="T88" t="str">
            <v/>
          </cell>
          <cell r="U88" t="str">
            <v/>
          </cell>
          <cell r="AP88" t="str">
            <v/>
          </cell>
          <cell r="AQ88" t="str">
            <v/>
          </cell>
          <cell r="AR88" t="str">
            <v/>
          </cell>
        </row>
        <row r="89">
          <cell r="S89" t="str">
            <v/>
          </cell>
          <cell r="T89" t="str">
            <v/>
          </cell>
          <cell r="U89" t="str">
            <v/>
          </cell>
          <cell r="AP89" t="str">
            <v/>
          </cell>
          <cell r="AQ89" t="str">
            <v/>
          </cell>
          <cell r="AR89" t="str">
            <v/>
          </cell>
        </row>
        <row r="90">
          <cell r="S90" t="str">
            <v/>
          </cell>
          <cell r="T90" t="str">
            <v/>
          </cell>
          <cell r="U90" t="str">
            <v/>
          </cell>
          <cell r="AP90" t="str">
            <v/>
          </cell>
          <cell r="AQ90" t="str">
            <v/>
          </cell>
          <cell r="AR90" t="str">
            <v/>
          </cell>
        </row>
        <row r="91">
          <cell r="S91" t="str">
            <v/>
          </cell>
          <cell r="T91" t="str">
            <v/>
          </cell>
          <cell r="U91" t="str">
            <v/>
          </cell>
          <cell r="AP91" t="str">
            <v/>
          </cell>
          <cell r="AQ91" t="str">
            <v/>
          </cell>
          <cell r="AR91" t="str">
            <v/>
          </cell>
        </row>
        <row r="92">
          <cell r="S92" t="str">
            <v/>
          </cell>
          <cell r="T92" t="str">
            <v/>
          </cell>
          <cell r="U92" t="str">
            <v/>
          </cell>
          <cell r="AP92" t="str">
            <v/>
          </cell>
          <cell r="AQ92" t="str">
            <v/>
          </cell>
          <cell r="AR92" t="str">
            <v/>
          </cell>
        </row>
        <row r="93">
          <cell r="S93" t="str">
            <v/>
          </cell>
          <cell r="T93" t="str">
            <v/>
          </cell>
          <cell r="U93" t="str">
            <v/>
          </cell>
          <cell r="AP93" t="str">
            <v/>
          </cell>
          <cell r="AQ93" t="str">
            <v/>
          </cell>
          <cell r="AR93" t="str">
            <v/>
          </cell>
        </row>
        <row r="94">
          <cell r="S94" t="str">
            <v/>
          </cell>
          <cell r="T94" t="str">
            <v/>
          </cell>
          <cell r="U94" t="str">
            <v/>
          </cell>
          <cell r="AP94" t="str">
            <v/>
          </cell>
          <cell r="AQ94" t="str">
            <v/>
          </cell>
          <cell r="AR94" t="str">
            <v/>
          </cell>
        </row>
        <row r="95">
          <cell r="S95" t="str">
            <v/>
          </cell>
          <cell r="T95" t="str">
            <v/>
          </cell>
          <cell r="U95" t="str">
            <v/>
          </cell>
          <cell r="AP95" t="str">
            <v/>
          </cell>
          <cell r="AQ95" t="str">
            <v/>
          </cell>
          <cell r="AR95" t="str">
            <v/>
          </cell>
        </row>
        <row r="96">
          <cell r="S96" t="str">
            <v/>
          </cell>
          <cell r="T96" t="str">
            <v/>
          </cell>
          <cell r="U96" t="str">
            <v/>
          </cell>
          <cell r="AP96" t="str">
            <v/>
          </cell>
          <cell r="AQ96" t="str">
            <v/>
          </cell>
          <cell r="AR96" t="str">
            <v/>
          </cell>
        </row>
        <row r="97">
          <cell r="S97" t="str">
            <v/>
          </cell>
          <cell r="T97" t="str">
            <v/>
          </cell>
          <cell r="U97" t="str">
            <v/>
          </cell>
          <cell r="AP97" t="str">
            <v/>
          </cell>
          <cell r="AQ97" t="str">
            <v/>
          </cell>
          <cell r="AR97" t="str">
            <v/>
          </cell>
        </row>
        <row r="98">
          <cell r="S98" t="str">
            <v/>
          </cell>
          <cell r="T98" t="str">
            <v/>
          </cell>
          <cell r="U98" t="str">
            <v/>
          </cell>
          <cell r="AP98" t="str">
            <v/>
          </cell>
          <cell r="AQ98" t="str">
            <v/>
          </cell>
          <cell r="AR98" t="str">
            <v/>
          </cell>
        </row>
        <row r="99">
          <cell r="S99" t="str">
            <v/>
          </cell>
          <cell r="T99" t="str">
            <v/>
          </cell>
          <cell r="U99" t="str">
            <v/>
          </cell>
          <cell r="AP99" t="str">
            <v/>
          </cell>
          <cell r="AQ99" t="str">
            <v/>
          </cell>
          <cell r="AR99" t="str">
            <v/>
          </cell>
        </row>
        <row r="100">
          <cell r="S100" t="str">
            <v/>
          </cell>
          <cell r="T100" t="str">
            <v/>
          </cell>
          <cell r="U100" t="str">
            <v/>
          </cell>
          <cell r="AP100" t="str">
            <v/>
          </cell>
          <cell r="AQ100" t="str">
            <v/>
          </cell>
          <cell r="AR100" t="str">
            <v/>
          </cell>
        </row>
      </sheetData>
      <sheetData sheetId="25">
        <row r="2">
          <cell r="U2" t="str">
            <v/>
          </cell>
        </row>
        <row r="3">
          <cell r="U3" t="str">
            <v/>
          </cell>
        </row>
        <row r="4">
          <cell r="U4" t="str">
            <v/>
          </cell>
        </row>
        <row r="5">
          <cell r="U5" t="str">
            <v/>
          </cell>
        </row>
        <row r="6">
          <cell r="U6" t="str">
            <v/>
          </cell>
        </row>
        <row r="7">
          <cell r="U7" t="str">
            <v/>
          </cell>
        </row>
        <row r="8">
          <cell r="U8" t="str">
            <v/>
          </cell>
        </row>
        <row r="9">
          <cell r="U9" t="str">
            <v/>
          </cell>
        </row>
        <row r="10">
          <cell r="U10" t="str">
            <v/>
          </cell>
        </row>
        <row r="11">
          <cell r="U11" t="str">
            <v/>
          </cell>
        </row>
        <row r="12">
          <cell r="U12" t="str">
            <v/>
          </cell>
        </row>
        <row r="13">
          <cell r="U13" t="str">
            <v/>
          </cell>
        </row>
        <row r="14">
          <cell r="U14" t="str">
            <v/>
          </cell>
        </row>
        <row r="15">
          <cell r="U15" t="str">
            <v/>
          </cell>
        </row>
      </sheetData>
      <sheetData sheetId="26">
        <row r="4">
          <cell r="F4" t="str">
            <v>rates from existing standards</v>
          </cell>
          <cell r="M4" t="str">
            <v>Calculated from sheet 4</v>
          </cell>
          <cell r="AQ4" t="str">
            <v>6-9 wks</v>
          </cell>
          <cell r="AR4" t="str">
            <v>9-52 wks</v>
          </cell>
          <cell r="AS4" t="str">
            <v>2 yrs</v>
          </cell>
          <cell r="AT4" t="str">
            <v>6-9 wks</v>
          </cell>
          <cell r="AU4" t="str">
            <v>9-52 wks</v>
          </cell>
          <cell r="AV4" t="str">
            <v xml:space="preserve">2 yrs </v>
          </cell>
          <cell r="AW4" t="str">
            <v>6-9 wks</v>
          </cell>
          <cell r="AX4" t="str">
            <v>9-52 wks</v>
          </cell>
          <cell r="AY4" t="str">
            <v>2 yrs</v>
          </cell>
        </row>
        <row r="5">
          <cell r="A5" t="str">
            <v>Barley</v>
          </cell>
          <cell r="B5" t="str">
            <v>Hordeum vulgare</v>
          </cell>
          <cell r="C5" t="str">
            <v>Nurse/Cover</v>
          </cell>
          <cell r="D5" t="str">
            <v>Winter Annual</v>
          </cell>
          <cell r="E5">
            <v>100</v>
          </cell>
          <cell r="F5" t="str">
            <v>NA</v>
          </cell>
          <cell r="G5" t="str">
            <v>NA</v>
          </cell>
          <cell r="H5" t="str">
            <v>NA</v>
          </cell>
          <cell r="I5" t="str">
            <v>NA</v>
          </cell>
          <cell r="J5" t="str">
            <v>NA</v>
          </cell>
          <cell r="K5" t="str">
            <v>NA</v>
          </cell>
          <cell r="L5">
            <v>69.183529411764695</v>
          </cell>
          <cell r="M5">
            <v>69.183529411764695</v>
          </cell>
          <cell r="N5">
            <v>92.244705882352932</v>
          </cell>
          <cell r="P5">
            <v>69.183529411764695</v>
          </cell>
          <cell r="Q5" t="str">
            <v>Bunch</v>
          </cell>
          <cell r="R5" t="str">
            <v>Medium-Tall</v>
          </cell>
          <cell r="S5" t="str">
            <v>Field Crops</v>
          </cell>
          <cell r="T5" t="str">
            <v>no</v>
          </cell>
          <cell r="U5" t="str">
            <v>Yes</v>
          </cell>
          <cell r="V5" t="str">
            <v>NA</v>
          </cell>
          <cell r="W5" t="str">
            <v>Brief</v>
          </cell>
          <cell r="X5" t="str">
            <v>3-6</v>
          </cell>
          <cell r="Y5">
            <v>5.5</v>
          </cell>
          <cell r="Z5">
            <v>8.4</v>
          </cell>
          <cell r="AB5" t="str">
            <v>Yes</v>
          </cell>
          <cell r="AC5" t="str">
            <v>Good</v>
          </cell>
          <cell r="AD5" t="str">
            <v>Annual</v>
          </cell>
          <cell r="AE5" t="str">
            <v xml:space="preserve">Entire </v>
          </cell>
          <cell r="AF5" t="str">
            <v>6-12</v>
          </cell>
          <cell r="AG5">
            <v>12000</v>
          </cell>
          <cell r="AJ5" t="str">
            <v>x</v>
          </cell>
          <cell r="AK5" t="str">
            <v>x</v>
          </cell>
          <cell r="AL5" t="str">
            <v>x</v>
          </cell>
          <cell r="AM5" t="str">
            <v>x</v>
          </cell>
          <cell r="AO5" t="str">
            <v>x</v>
          </cell>
          <cell r="AP5" t="str">
            <v>No</v>
          </cell>
          <cell r="AT5">
            <v>21.599999999999998</v>
          </cell>
          <cell r="AU5">
            <v>10.799999999999999</v>
          </cell>
          <cell r="AZ5">
            <v>1.25</v>
          </cell>
          <cell r="BK5">
            <v>30</v>
          </cell>
        </row>
        <row r="6">
          <cell r="A6" t="str">
            <v>Buckwheat</v>
          </cell>
          <cell r="B6" t="str">
            <v>Eriogonum Michx</v>
          </cell>
          <cell r="C6" t="str">
            <v>Nurse/Cover</v>
          </cell>
          <cell r="D6" t="str">
            <v>Summer Annual</v>
          </cell>
          <cell r="E6">
            <v>100</v>
          </cell>
          <cell r="F6" t="str">
            <v>NA</v>
          </cell>
          <cell r="G6" t="str">
            <v>NA</v>
          </cell>
          <cell r="H6" t="str">
            <v>NA</v>
          </cell>
          <cell r="I6">
            <v>40</v>
          </cell>
          <cell r="J6">
            <v>23.061176470588233</v>
          </cell>
          <cell r="K6" t="str">
            <v>NA</v>
          </cell>
          <cell r="L6">
            <v>23.061176470588233</v>
          </cell>
          <cell r="M6">
            <v>23.061176470588233</v>
          </cell>
          <cell r="N6">
            <v>30.748235294117645</v>
          </cell>
          <cell r="P6">
            <v>23.061176470588233</v>
          </cell>
          <cell r="Q6" t="str">
            <v>Bunch</v>
          </cell>
          <cell r="R6" t="str">
            <v>Medium</v>
          </cell>
          <cell r="S6" t="str">
            <v>Field Crops</v>
          </cell>
          <cell r="T6" t="str">
            <v>no</v>
          </cell>
          <cell r="U6" t="str">
            <v>Yes</v>
          </cell>
          <cell r="V6" t="str">
            <v>Yes</v>
          </cell>
          <cell r="W6" t="str">
            <v>No</v>
          </cell>
          <cell r="Y6">
            <v>5</v>
          </cell>
          <cell r="Z6">
            <v>7.2</v>
          </cell>
          <cell r="AB6" t="str">
            <v>No</v>
          </cell>
          <cell r="AC6" t="str">
            <v>Poor</v>
          </cell>
          <cell r="AD6" t="str">
            <v>Annual</v>
          </cell>
          <cell r="AE6" t="str">
            <v xml:space="preserve">Entire </v>
          </cell>
          <cell r="AG6">
            <v>20000</v>
          </cell>
          <cell r="AJ6" t="str">
            <v>x</v>
          </cell>
          <cell r="AK6" t="str">
            <v>x</v>
          </cell>
          <cell r="AL6" t="str">
            <v>x</v>
          </cell>
          <cell r="AM6" t="str">
            <v>x</v>
          </cell>
          <cell r="AO6" t="str">
            <v>x</v>
          </cell>
          <cell r="AP6" t="str">
            <v>No</v>
          </cell>
          <cell r="AT6">
            <v>12</v>
          </cell>
          <cell r="AU6">
            <v>12</v>
          </cell>
          <cell r="AZ6">
            <v>1.25</v>
          </cell>
          <cell r="BC6" t="str">
            <v>x</v>
          </cell>
          <cell r="BD6" t="str">
            <v>Medium</v>
          </cell>
          <cell r="BE6" t="str">
            <v>Very attractive to natural enemies</v>
          </cell>
          <cell r="BK6">
            <v>20</v>
          </cell>
        </row>
        <row r="7">
          <cell r="A7" t="str">
            <v>Clover, Balansa</v>
          </cell>
          <cell r="B7" t="str">
            <v>Trifolium michelianum Savi</v>
          </cell>
          <cell r="C7" t="str">
            <v>Cover</v>
          </cell>
          <cell r="D7" t="str">
            <v>Cool Season</v>
          </cell>
          <cell r="E7">
            <v>60</v>
          </cell>
          <cell r="F7" t="str">
            <v>NA</v>
          </cell>
          <cell r="G7" t="str">
            <v>NA</v>
          </cell>
          <cell r="H7" t="str">
            <v>NA</v>
          </cell>
          <cell r="I7" t="str">
            <v>NA</v>
          </cell>
          <cell r="J7" t="str">
            <v>NA</v>
          </cell>
          <cell r="K7" t="str">
            <v>NA</v>
          </cell>
          <cell r="L7">
            <v>2.9403000000000001</v>
          </cell>
          <cell r="M7">
            <v>2.9403000000000001</v>
          </cell>
          <cell r="N7">
            <v>3.9204000000000003</v>
          </cell>
          <cell r="P7">
            <v>2.9403000000000001</v>
          </cell>
          <cell r="Q7" t="str">
            <v>Bunch</v>
          </cell>
          <cell r="R7" t="str">
            <v>Short</v>
          </cell>
          <cell r="S7" t="str">
            <v>Legumes/Forbs</v>
          </cell>
          <cell r="T7" t="str">
            <v>no</v>
          </cell>
          <cell r="U7" t="str">
            <v>Yes</v>
          </cell>
          <cell r="V7" t="str">
            <v>Yes</v>
          </cell>
          <cell r="W7" t="str">
            <v>Brief</v>
          </cell>
          <cell r="X7" t="str">
            <v>3-6</v>
          </cell>
          <cell r="Y7">
            <v>4.5</v>
          </cell>
          <cell r="Z7">
            <v>8.3000000000000007</v>
          </cell>
          <cell r="AB7" t="str">
            <v>Yes</v>
          </cell>
          <cell r="AC7" t="str">
            <v>Excellent</v>
          </cell>
          <cell r="AD7" t="str">
            <v>Annual</v>
          </cell>
          <cell r="AE7" t="str">
            <v xml:space="preserve">Entire </v>
          </cell>
          <cell r="AG7">
            <v>500000</v>
          </cell>
          <cell r="AI7" t="str">
            <v>x</v>
          </cell>
          <cell r="AJ7" t="str">
            <v>x</v>
          </cell>
          <cell r="AK7" t="str">
            <v>x</v>
          </cell>
          <cell r="AL7" t="str">
            <v>x</v>
          </cell>
          <cell r="AO7" t="str">
            <v>x</v>
          </cell>
          <cell r="AP7" t="str">
            <v>No</v>
          </cell>
          <cell r="AT7">
            <v>18</v>
          </cell>
          <cell r="AU7">
            <v>18</v>
          </cell>
          <cell r="AZ7">
            <v>1.25</v>
          </cell>
          <cell r="BC7" t="str">
            <v>x</v>
          </cell>
          <cell r="BD7" t="str">
            <v>Medium</v>
          </cell>
          <cell r="BE7" t="str">
            <v>Attractive to bumble bees, honey bees, and many beneficials</v>
          </cell>
          <cell r="BK7">
            <v>15</v>
          </cell>
        </row>
        <row r="8">
          <cell r="A8" t="str">
            <v>Clover, Berseem</v>
          </cell>
          <cell r="B8" t="str">
            <v>Trifolium alexandrinum</v>
          </cell>
          <cell r="C8" t="str">
            <v>Cover</v>
          </cell>
          <cell r="D8" t="str">
            <v>Cool Season</v>
          </cell>
          <cell r="E8">
            <v>60</v>
          </cell>
          <cell r="F8" t="str">
            <v>NA</v>
          </cell>
          <cell r="G8" t="str">
            <v>NA</v>
          </cell>
          <cell r="H8" t="str">
            <v>NA</v>
          </cell>
          <cell r="I8" t="str">
            <v>NA</v>
          </cell>
          <cell r="J8" t="str">
            <v>NA</v>
          </cell>
          <cell r="K8" t="str">
            <v>NA</v>
          </cell>
          <cell r="L8">
            <v>10.971268656716418</v>
          </cell>
          <cell r="M8">
            <v>10.971268656716418</v>
          </cell>
          <cell r="N8">
            <v>14.628358208955223</v>
          </cell>
          <cell r="P8">
            <v>10.971268656716418</v>
          </cell>
          <cell r="Q8" t="str">
            <v>Bunch</v>
          </cell>
          <cell r="R8" t="str">
            <v>Short</v>
          </cell>
          <cell r="S8" t="str">
            <v>Legumes/Forbs</v>
          </cell>
          <cell r="T8" t="str">
            <v>no</v>
          </cell>
          <cell r="U8" t="str">
            <v>Yes</v>
          </cell>
          <cell r="V8" t="str">
            <v>Yes</v>
          </cell>
          <cell r="W8" t="str">
            <v>No</v>
          </cell>
          <cell r="Y8">
            <v>6</v>
          </cell>
          <cell r="Z8">
            <v>7.5</v>
          </cell>
          <cell r="AB8" t="str">
            <v>Yes</v>
          </cell>
          <cell r="AC8" t="str">
            <v>Excellent</v>
          </cell>
          <cell r="AD8" t="str">
            <v>Annual</v>
          </cell>
          <cell r="AE8" t="str">
            <v xml:space="preserve">Entire </v>
          </cell>
          <cell r="AG8">
            <v>134000</v>
          </cell>
          <cell r="AK8" t="str">
            <v>x</v>
          </cell>
          <cell r="AL8" t="str">
            <v>x</v>
          </cell>
          <cell r="AO8" t="str">
            <v>x</v>
          </cell>
          <cell r="AP8" t="str">
            <v>No</v>
          </cell>
          <cell r="AT8">
            <v>18</v>
          </cell>
          <cell r="AU8">
            <v>18</v>
          </cell>
          <cell r="AZ8">
            <v>1.25</v>
          </cell>
          <cell r="BC8" t="str">
            <v>x</v>
          </cell>
          <cell r="BD8" t="str">
            <v>Medium</v>
          </cell>
          <cell r="BE8" t="str">
            <v>Attractive to bumble bees, honey bees, and many beneficials</v>
          </cell>
          <cell r="BK8">
            <v>15</v>
          </cell>
        </row>
        <row r="9">
          <cell r="A9" t="str">
            <v>Clover, Crimson</v>
          </cell>
          <cell r="B9" t="str">
            <v>Trifolium ambiguum</v>
          </cell>
          <cell r="C9" t="str">
            <v>Cover</v>
          </cell>
          <cell r="D9" t="str">
            <v>Cool Season</v>
          </cell>
          <cell r="E9">
            <v>100</v>
          </cell>
          <cell r="F9" t="str">
            <v>NA</v>
          </cell>
          <cell r="G9" t="str">
            <v>NA</v>
          </cell>
          <cell r="H9" t="str">
            <v>NA</v>
          </cell>
          <cell r="I9" t="str">
            <v>NA</v>
          </cell>
          <cell r="J9" t="str">
            <v>NA</v>
          </cell>
          <cell r="K9" t="str">
            <v>NA</v>
          </cell>
          <cell r="L9">
            <v>9.8010000000000002</v>
          </cell>
          <cell r="M9">
            <v>9.8010000000000002</v>
          </cell>
          <cell r="N9">
            <v>13.068</v>
          </cell>
          <cell r="P9">
            <v>9.8010000000000002</v>
          </cell>
          <cell r="Q9" t="str">
            <v>Bunch</v>
          </cell>
          <cell r="R9" t="str">
            <v>Short</v>
          </cell>
          <cell r="S9" t="str">
            <v>Legumes/Forbs</v>
          </cell>
          <cell r="T9" t="str">
            <v>no</v>
          </cell>
          <cell r="U9" t="str">
            <v>Yes</v>
          </cell>
          <cell r="V9" t="str">
            <v>Yes</v>
          </cell>
          <cell r="W9" t="str">
            <v>No</v>
          </cell>
          <cell r="Y9">
            <v>5.5</v>
          </cell>
          <cell r="Z9">
            <v>7.3</v>
          </cell>
          <cell r="AB9" t="str">
            <v>Yes</v>
          </cell>
          <cell r="AC9" t="str">
            <v>Excellent</v>
          </cell>
          <cell r="AD9" t="str">
            <v>Annual</v>
          </cell>
          <cell r="AE9" t="str">
            <v xml:space="preserve">Entire </v>
          </cell>
          <cell r="AG9">
            <v>150000</v>
          </cell>
          <cell r="AI9" t="str">
            <v>x</v>
          </cell>
          <cell r="AJ9" t="str">
            <v>x</v>
          </cell>
          <cell r="AK9" t="str">
            <v>x</v>
          </cell>
          <cell r="AL9" t="str">
            <v>x</v>
          </cell>
          <cell r="AO9" t="str">
            <v>x</v>
          </cell>
          <cell r="AP9" t="str">
            <v>No</v>
          </cell>
          <cell r="AT9">
            <v>18</v>
          </cell>
          <cell r="AU9">
            <v>18</v>
          </cell>
          <cell r="AZ9">
            <v>1.25</v>
          </cell>
          <cell r="BC9" t="str">
            <v>x</v>
          </cell>
          <cell r="BD9" t="str">
            <v>Medium</v>
          </cell>
          <cell r="BE9" t="str">
            <v>Attractive to bumble bees, honey bees, and many beneficials</v>
          </cell>
          <cell r="BK9">
            <v>15</v>
          </cell>
        </row>
        <row r="10">
          <cell r="A10" t="str">
            <v>Clover, Red (cover crop)</v>
          </cell>
          <cell r="B10" t="str">
            <v>Trifolium pratense</v>
          </cell>
          <cell r="C10" t="str">
            <v>Cover</v>
          </cell>
          <cell r="D10" t="str">
            <v>Warm Season</v>
          </cell>
          <cell r="E10">
            <v>100</v>
          </cell>
          <cell r="F10" t="str">
            <v>NA</v>
          </cell>
          <cell r="G10" t="str">
            <v>NA</v>
          </cell>
          <cell r="H10" t="str">
            <v>NA</v>
          </cell>
          <cell r="I10" t="str">
            <v>NA</v>
          </cell>
          <cell r="J10" t="str">
            <v>NA</v>
          </cell>
          <cell r="K10" t="str">
            <v>NA</v>
          </cell>
          <cell r="L10">
            <v>5.346000000000001</v>
          </cell>
          <cell r="M10">
            <v>5.346000000000001</v>
          </cell>
          <cell r="N10">
            <v>7.128000000000001</v>
          </cell>
          <cell r="O10">
            <v>14.256000000000002</v>
          </cell>
          <cell r="P10">
            <v>5.346000000000001</v>
          </cell>
          <cell r="Q10" t="str">
            <v>Bunch</v>
          </cell>
          <cell r="R10" t="str">
            <v>Short</v>
          </cell>
          <cell r="S10" t="str">
            <v>Legumes/Forbs</v>
          </cell>
          <cell r="T10" t="str">
            <v>no</v>
          </cell>
          <cell r="U10" t="str">
            <v>No</v>
          </cell>
          <cell r="V10" t="str">
            <v>Yes</v>
          </cell>
          <cell r="W10" t="str">
            <v>Long</v>
          </cell>
          <cell r="X10" t="str">
            <v>7-15</v>
          </cell>
          <cell r="Y10">
            <v>5.5</v>
          </cell>
          <cell r="Z10">
            <v>8.4</v>
          </cell>
          <cell r="AB10" t="str">
            <v>No</v>
          </cell>
          <cell r="AC10" t="str">
            <v>Good</v>
          </cell>
          <cell r="AD10" t="str">
            <v>Perennial</v>
          </cell>
          <cell r="AE10" t="str">
            <v xml:space="preserve">Entire </v>
          </cell>
          <cell r="AF10" t="str">
            <v>2-3</v>
          </cell>
          <cell r="AG10">
            <v>275000</v>
          </cell>
          <cell r="AJ10" t="str">
            <v>x</v>
          </cell>
          <cell r="AK10" t="str">
            <v>x</v>
          </cell>
          <cell r="AL10" t="str">
            <v>x</v>
          </cell>
          <cell r="AM10" t="str">
            <v>x</v>
          </cell>
          <cell r="AP10" t="str">
            <v>No</v>
          </cell>
          <cell r="AQ10">
            <v>21.599999999999998</v>
          </cell>
          <cell r="AR10">
            <v>10.799999999999999</v>
          </cell>
          <cell r="AS10">
            <v>8.1</v>
          </cell>
          <cell r="AT10">
            <v>18</v>
          </cell>
          <cell r="AU10">
            <v>9</v>
          </cell>
          <cell r="AV10">
            <v>6.75</v>
          </cell>
          <cell r="AW10">
            <v>14.256000000000002</v>
          </cell>
          <cell r="AX10">
            <v>7.128000000000001</v>
          </cell>
          <cell r="AY10">
            <v>5.346000000000001</v>
          </cell>
          <cell r="AZ10">
            <v>1.25</v>
          </cell>
          <cell r="BC10" t="str">
            <v>x</v>
          </cell>
          <cell r="BD10" t="str">
            <v xml:space="preserve">Medium </v>
          </cell>
          <cell r="BE10" t="str">
            <v>Esp. bumble bees</v>
          </cell>
          <cell r="BK10">
            <v>15</v>
          </cell>
        </row>
        <row r="11">
          <cell r="A11" t="str">
            <v>Flax</v>
          </cell>
          <cell r="B11" t="str">
            <v>Linum usitatissimum</v>
          </cell>
          <cell r="C11" t="str">
            <v>Cover</v>
          </cell>
          <cell r="D11" t="str">
            <v>Summer Annual</v>
          </cell>
          <cell r="E11">
            <v>25</v>
          </cell>
          <cell r="F11" t="str">
            <v>NA</v>
          </cell>
          <cell r="G11" t="str">
            <v>NA</v>
          </cell>
          <cell r="H11" t="str">
            <v>NA</v>
          </cell>
          <cell r="I11" t="str">
            <v>NA</v>
          </cell>
          <cell r="J11" t="str">
            <v>NA</v>
          </cell>
          <cell r="K11" t="str">
            <v>NA</v>
          </cell>
          <cell r="L11">
            <v>8.3303467082197109</v>
          </cell>
          <cell r="M11">
            <v>8.3303467082197109</v>
          </cell>
          <cell r="N11">
            <v>11.107128944292947</v>
          </cell>
          <cell r="P11">
            <v>8.3303467082197109</v>
          </cell>
          <cell r="Q11" t="str">
            <v>Bunch</v>
          </cell>
          <cell r="R11" t="str">
            <v>Short</v>
          </cell>
          <cell r="S11" t="str">
            <v>Field Crops</v>
          </cell>
          <cell r="T11" t="str">
            <v>no</v>
          </cell>
          <cell r="U11" t="str">
            <v>No</v>
          </cell>
          <cell r="V11" t="str">
            <v>No</v>
          </cell>
          <cell r="W11" t="str">
            <v>No</v>
          </cell>
          <cell r="Y11">
            <v>5.6</v>
          </cell>
          <cell r="Z11">
            <v>7.5</v>
          </cell>
          <cell r="AB11" t="str">
            <v>No</v>
          </cell>
          <cell r="AC11" t="str">
            <v>Poor</v>
          </cell>
          <cell r="AD11" t="str">
            <v>Annual</v>
          </cell>
          <cell r="AE11" t="str">
            <v xml:space="preserve">Entire </v>
          </cell>
          <cell r="AG11">
            <v>83050</v>
          </cell>
          <cell r="AK11" t="str">
            <v>x</v>
          </cell>
          <cell r="AL11" t="str">
            <v>x</v>
          </cell>
          <cell r="AP11" t="str">
            <v>No</v>
          </cell>
          <cell r="AT11">
            <v>18</v>
          </cell>
          <cell r="AU11">
            <v>18</v>
          </cell>
          <cell r="AZ11">
            <v>1.25</v>
          </cell>
        </row>
        <row r="12">
          <cell r="A12" t="str">
            <v>Hemp, Sunn</v>
          </cell>
          <cell r="B12" t="str">
            <v>Crotalaria juncea L.</v>
          </cell>
          <cell r="C12" t="str">
            <v>Cover</v>
          </cell>
          <cell r="D12" t="str">
            <v>Summer Annual</v>
          </cell>
          <cell r="E12">
            <v>30</v>
          </cell>
          <cell r="F12" t="str">
            <v>NA</v>
          </cell>
          <cell r="G12" t="str">
            <v>NA</v>
          </cell>
          <cell r="H12" t="str">
            <v>NA</v>
          </cell>
          <cell r="I12" t="str">
            <v>NA</v>
          </cell>
          <cell r="J12" t="str">
            <v>NA</v>
          </cell>
          <cell r="K12" t="str">
            <v>NA</v>
          </cell>
          <cell r="L12">
            <v>41.929411764705883</v>
          </cell>
          <cell r="M12">
            <v>41.929411764705883</v>
          </cell>
          <cell r="N12">
            <v>55.905882352941177</v>
          </cell>
          <cell r="P12">
            <v>41.929411764705883</v>
          </cell>
          <cell r="Q12" t="str">
            <v>Bunch</v>
          </cell>
          <cell r="R12" t="str">
            <v>Tall</v>
          </cell>
          <cell r="S12" t="str">
            <v>Field Crops</v>
          </cell>
          <cell r="T12" t="str">
            <v>no</v>
          </cell>
          <cell r="U12" t="str">
            <v>No</v>
          </cell>
          <cell r="V12" t="str">
            <v>Yes</v>
          </cell>
          <cell r="W12" t="str">
            <v>No</v>
          </cell>
          <cell r="Y12">
            <v>5</v>
          </cell>
          <cell r="Z12">
            <v>7.5</v>
          </cell>
          <cell r="AB12" t="str">
            <v>No</v>
          </cell>
          <cell r="AC12" t="str">
            <v>Good</v>
          </cell>
          <cell r="AD12" t="str">
            <v>Annual</v>
          </cell>
          <cell r="AE12" t="str">
            <v xml:space="preserve">Entire </v>
          </cell>
          <cell r="AG12">
            <v>5500</v>
          </cell>
          <cell r="AJ12" t="str">
            <v>x</v>
          </cell>
          <cell r="AK12" t="str">
            <v>x</v>
          </cell>
          <cell r="AL12" t="str">
            <v>x</v>
          </cell>
          <cell r="AM12" t="str">
            <v>x</v>
          </cell>
          <cell r="AO12" t="str">
            <v>x</v>
          </cell>
          <cell r="AP12" t="str">
            <v>No</v>
          </cell>
          <cell r="AT12">
            <v>6</v>
          </cell>
          <cell r="AU12">
            <v>6</v>
          </cell>
          <cell r="AZ12">
            <v>1.25</v>
          </cell>
        </row>
        <row r="13">
          <cell r="A13" t="str">
            <v>Kale</v>
          </cell>
          <cell r="B13" t="str">
            <v>Brassica oleracea</v>
          </cell>
          <cell r="C13" t="str">
            <v>Cover</v>
          </cell>
          <cell r="D13" t="str">
            <v>Summer Annual</v>
          </cell>
          <cell r="E13">
            <v>60</v>
          </cell>
          <cell r="F13" t="str">
            <v>NA</v>
          </cell>
          <cell r="G13" t="str">
            <v>NA</v>
          </cell>
          <cell r="H13" t="str">
            <v>NA</v>
          </cell>
          <cell r="I13" t="str">
            <v>NA</v>
          </cell>
          <cell r="J13" t="str">
            <v>NA</v>
          </cell>
          <cell r="K13" t="str">
            <v>NA</v>
          </cell>
          <cell r="L13">
            <v>2.9756356736242884</v>
          </cell>
          <cell r="M13">
            <v>2.9756356736242884</v>
          </cell>
          <cell r="N13">
            <v>3.9675142314990515</v>
          </cell>
          <cell r="P13">
            <v>2.9756356736242884</v>
          </cell>
          <cell r="Q13" t="str">
            <v>Bunch</v>
          </cell>
          <cell r="R13" t="str">
            <v>Medium</v>
          </cell>
          <cell r="S13" t="str">
            <v>Field Crops</v>
          </cell>
          <cell r="T13" t="str">
            <v>no</v>
          </cell>
          <cell r="W13" t="str">
            <v>No</v>
          </cell>
          <cell r="Y13">
            <v>5.0999999999999996</v>
          </cell>
          <cell r="Z13">
            <v>7.3</v>
          </cell>
          <cell r="AB13" t="str">
            <v>No</v>
          </cell>
          <cell r="AC13" t="str">
            <v>Excellent</v>
          </cell>
          <cell r="AD13" t="str">
            <v>Annual</v>
          </cell>
          <cell r="AE13" t="str">
            <v xml:space="preserve">Entire </v>
          </cell>
          <cell r="AG13">
            <v>155000</v>
          </cell>
          <cell r="AJ13" t="str">
            <v>x</v>
          </cell>
          <cell r="AK13" t="str">
            <v>x</v>
          </cell>
          <cell r="AL13" t="str">
            <v>x</v>
          </cell>
          <cell r="AO13" t="str">
            <v>x</v>
          </cell>
          <cell r="AP13" t="str">
            <v>No</v>
          </cell>
          <cell r="AT13">
            <v>12</v>
          </cell>
          <cell r="AU13">
            <v>12</v>
          </cell>
          <cell r="AZ13">
            <v>1.25</v>
          </cell>
          <cell r="BC13" t="str">
            <v>x</v>
          </cell>
          <cell r="BD13" t="str">
            <v>Medium</v>
          </cell>
          <cell r="BK13">
            <v>19</v>
          </cell>
        </row>
        <row r="14">
          <cell r="A14" t="str">
            <v>Millet, Japanese</v>
          </cell>
          <cell r="B14" t="str">
            <v>Echinochloa spp.</v>
          </cell>
          <cell r="C14" t="str">
            <v>Cover</v>
          </cell>
          <cell r="D14" t="str">
            <v>Summer Annual</v>
          </cell>
          <cell r="E14">
            <v>100</v>
          </cell>
          <cell r="F14" t="str">
            <v>NA</v>
          </cell>
          <cell r="G14" t="str">
            <v>NA</v>
          </cell>
          <cell r="H14" t="str">
            <v>NA</v>
          </cell>
          <cell r="I14" t="str">
            <v>NA</v>
          </cell>
          <cell r="J14" t="str">
            <v>NA</v>
          </cell>
          <cell r="K14" t="str">
            <v>NA</v>
          </cell>
          <cell r="L14">
            <v>1.4878178368121442</v>
          </cell>
          <cell r="M14">
            <v>1.4878178368121442</v>
          </cell>
          <cell r="N14">
            <v>1.9837571157495257</v>
          </cell>
          <cell r="P14">
            <v>1.4878178368121442</v>
          </cell>
          <cell r="Q14" t="str">
            <v>Bunch</v>
          </cell>
          <cell r="R14" t="str">
            <v>Tall</v>
          </cell>
          <cell r="S14" t="str">
            <v>Field Crops</v>
          </cell>
          <cell r="T14" t="str">
            <v>no</v>
          </cell>
          <cell r="U14" t="str">
            <v>Yes</v>
          </cell>
          <cell r="V14" t="str">
            <v>No?</v>
          </cell>
          <cell r="W14" t="str">
            <v>No</v>
          </cell>
          <cell r="Y14">
            <v>5.6</v>
          </cell>
          <cell r="Z14">
            <v>8.4</v>
          </cell>
          <cell r="AB14" t="str">
            <v>No</v>
          </cell>
          <cell r="AC14" t="str">
            <v>Fair-Good</v>
          </cell>
          <cell r="AD14" t="str">
            <v>Annual</v>
          </cell>
          <cell r="AE14" t="str">
            <v xml:space="preserve">Entire </v>
          </cell>
          <cell r="AG14">
            <v>155000</v>
          </cell>
          <cell r="AI14" t="str">
            <v>x</v>
          </cell>
          <cell r="AJ14" t="str">
            <v>x</v>
          </cell>
          <cell r="AK14" t="str">
            <v>x</v>
          </cell>
          <cell r="AN14" t="str">
            <v>x</v>
          </cell>
          <cell r="AO14" t="str">
            <v>x</v>
          </cell>
          <cell r="AP14" t="str">
            <v>No</v>
          </cell>
          <cell r="AT14">
            <v>6</v>
          </cell>
          <cell r="AU14">
            <v>6</v>
          </cell>
          <cell r="AZ14">
            <v>1.25</v>
          </cell>
          <cell r="BK14">
            <v>48</v>
          </cell>
        </row>
        <row r="15">
          <cell r="A15" t="str">
            <v>Millet, Pearl</v>
          </cell>
          <cell r="B15" t="str">
            <v>Pennisetum glaucum</v>
          </cell>
          <cell r="C15" t="str">
            <v>Cover</v>
          </cell>
          <cell r="D15" t="str">
            <v>Summer Annual</v>
          </cell>
          <cell r="E15">
            <v>100</v>
          </cell>
          <cell r="F15" t="str">
            <v>NA</v>
          </cell>
          <cell r="G15" t="str">
            <v>NA</v>
          </cell>
          <cell r="H15" t="str">
            <v>NA</v>
          </cell>
          <cell r="I15" t="str">
            <v>NA</v>
          </cell>
          <cell r="J15" t="str">
            <v>NA</v>
          </cell>
          <cell r="K15" t="str">
            <v>NA</v>
          </cell>
          <cell r="L15">
            <v>2.6205882352941177</v>
          </cell>
          <cell r="M15">
            <v>2.6205882352941177</v>
          </cell>
          <cell r="N15">
            <v>3.4941176470588236</v>
          </cell>
          <cell r="P15">
            <v>2.6205882352941177</v>
          </cell>
          <cell r="Q15" t="str">
            <v>Bunch</v>
          </cell>
          <cell r="R15" t="str">
            <v>Tall</v>
          </cell>
          <cell r="S15" t="str">
            <v>Field Crops</v>
          </cell>
          <cell r="T15" t="str">
            <v>no</v>
          </cell>
          <cell r="U15" t="str">
            <v>Yes</v>
          </cell>
          <cell r="V15" t="str">
            <v>No</v>
          </cell>
          <cell r="W15" t="str">
            <v>No</v>
          </cell>
          <cell r="Y15">
            <v>5.6</v>
          </cell>
          <cell r="Z15">
            <v>8.4</v>
          </cell>
          <cell r="AB15" t="str">
            <v>No</v>
          </cell>
          <cell r="AC15" t="str">
            <v>Poor-Fair</v>
          </cell>
          <cell r="AD15" t="str">
            <v>Annual</v>
          </cell>
          <cell r="AE15" t="str">
            <v xml:space="preserve">Entire </v>
          </cell>
          <cell r="AG15">
            <v>88000</v>
          </cell>
          <cell r="AI15" t="str">
            <v>x</v>
          </cell>
          <cell r="AJ15" t="str">
            <v>x</v>
          </cell>
          <cell r="AK15" t="str">
            <v>x</v>
          </cell>
          <cell r="AL15" t="str">
            <v>x</v>
          </cell>
          <cell r="AN15" t="str">
            <v>x</v>
          </cell>
          <cell r="AO15" t="str">
            <v>x</v>
          </cell>
          <cell r="AP15" t="str">
            <v>No</v>
          </cell>
          <cell r="AT15">
            <v>6</v>
          </cell>
          <cell r="AU15">
            <v>6</v>
          </cell>
          <cell r="AZ15">
            <v>1.25</v>
          </cell>
          <cell r="BK15">
            <v>48</v>
          </cell>
        </row>
        <row r="16">
          <cell r="A16" t="str">
            <v>Oats, (Spring &amp; Black)</v>
          </cell>
          <cell r="B16" t="str">
            <v>Avena sativa</v>
          </cell>
          <cell r="C16" t="str">
            <v>Nurse/Cover</v>
          </cell>
          <cell r="D16" t="str">
            <v>Summer Annual</v>
          </cell>
          <cell r="E16">
            <v>100</v>
          </cell>
          <cell r="F16" t="str">
            <v>NA</v>
          </cell>
          <cell r="G16" t="str">
            <v>NA</v>
          </cell>
          <cell r="H16" t="str">
            <v>NA</v>
          </cell>
          <cell r="I16">
            <v>40</v>
          </cell>
          <cell r="J16">
            <v>53.218099547511315</v>
          </cell>
          <cell r="K16" t="str">
            <v>NA</v>
          </cell>
          <cell r="L16">
            <v>53.218099547511315</v>
          </cell>
          <cell r="M16">
            <v>53.218099547511315</v>
          </cell>
          <cell r="N16">
            <v>70.95746606334842</v>
          </cell>
          <cell r="P16">
            <v>53.218099547511315</v>
          </cell>
          <cell r="Q16" t="str">
            <v>Bunch</v>
          </cell>
          <cell r="R16" t="str">
            <v>Medium-Tall</v>
          </cell>
          <cell r="S16" t="str">
            <v>Field Crops</v>
          </cell>
          <cell r="T16" t="str">
            <v>no</v>
          </cell>
          <cell r="U16" t="str">
            <v>Yes</v>
          </cell>
          <cell r="V16" t="str">
            <v>NA</v>
          </cell>
          <cell r="W16" t="str">
            <v>Brief</v>
          </cell>
          <cell r="X16" t="str">
            <v>3-6</v>
          </cell>
          <cell r="Y16">
            <v>5.0999999999999996</v>
          </cell>
          <cell r="Z16">
            <v>8.4</v>
          </cell>
          <cell r="AB16" t="str">
            <v>No</v>
          </cell>
          <cell r="AC16" t="str">
            <v>Good</v>
          </cell>
          <cell r="AD16" t="str">
            <v>Annual</v>
          </cell>
          <cell r="AE16" t="str">
            <v xml:space="preserve">Entire </v>
          </cell>
          <cell r="AF16" t="str">
            <v>3-6</v>
          </cell>
          <cell r="AG16">
            <v>13000</v>
          </cell>
          <cell r="AJ16" t="str">
            <v>x</v>
          </cell>
          <cell r="AK16" t="str">
            <v>x</v>
          </cell>
          <cell r="AL16" t="str">
            <v>x</v>
          </cell>
          <cell r="AM16" t="str">
            <v>x</v>
          </cell>
          <cell r="AN16" t="str">
            <v>x</v>
          </cell>
          <cell r="AO16" t="str">
            <v>x</v>
          </cell>
          <cell r="AP16" t="str">
            <v>No</v>
          </cell>
          <cell r="AT16">
            <v>18</v>
          </cell>
          <cell r="AU16">
            <v>9</v>
          </cell>
          <cell r="AZ16">
            <v>1.25</v>
          </cell>
          <cell r="BK16">
            <v>30</v>
          </cell>
        </row>
        <row r="17">
          <cell r="A17" t="str">
            <v>Peas, (Field/Spring/Winter)</v>
          </cell>
          <cell r="B17" t="str">
            <v>Pisum sativum subsp. arvense</v>
          </cell>
          <cell r="C17" t="str">
            <v>Cover</v>
          </cell>
          <cell r="D17" t="str">
            <v>Winter Annual</v>
          </cell>
          <cell r="E17">
            <v>100</v>
          </cell>
          <cell r="F17" t="str">
            <v>NA</v>
          </cell>
          <cell r="G17" t="str">
            <v>NA</v>
          </cell>
          <cell r="H17" t="str">
            <v>NA</v>
          </cell>
          <cell r="I17" t="str">
            <v>NA</v>
          </cell>
          <cell r="J17" t="str">
            <v>NA</v>
          </cell>
          <cell r="K17" t="str">
            <v>NA</v>
          </cell>
          <cell r="L17">
            <v>49.416806722689074</v>
          </cell>
          <cell r="M17">
            <v>49.416806722689074</v>
          </cell>
          <cell r="N17">
            <v>65.889075630252094</v>
          </cell>
          <cell r="P17">
            <v>49.416806722689074</v>
          </cell>
          <cell r="Q17" t="str">
            <v>Spreading</v>
          </cell>
          <cell r="R17" t="str">
            <v>Medium-Tall</v>
          </cell>
          <cell r="S17" t="str">
            <v>Field Crops</v>
          </cell>
          <cell r="T17" t="str">
            <v>no</v>
          </cell>
          <cell r="U17" t="str">
            <v>No</v>
          </cell>
          <cell r="V17" t="str">
            <v>Yes</v>
          </cell>
          <cell r="W17" t="str">
            <v>No</v>
          </cell>
          <cell r="Y17">
            <v>5.6</v>
          </cell>
          <cell r="Z17">
            <v>8.4</v>
          </cell>
          <cell r="AB17" t="str">
            <v>No</v>
          </cell>
          <cell r="AC17" t="str">
            <v>Good</v>
          </cell>
          <cell r="AD17" t="str">
            <v>Annual</v>
          </cell>
          <cell r="AE17" t="str">
            <v xml:space="preserve">Entire </v>
          </cell>
          <cell r="AG17">
            <v>3500</v>
          </cell>
          <cell r="AJ17" t="str">
            <v>x</v>
          </cell>
          <cell r="AK17" t="str">
            <v>x</v>
          </cell>
          <cell r="AO17" t="str">
            <v>x</v>
          </cell>
          <cell r="AP17" t="str">
            <v>No</v>
          </cell>
          <cell r="AQ17">
            <v>10.799999999999999</v>
          </cell>
          <cell r="AR17">
            <v>5.3999999999999995</v>
          </cell>
          <cell r="AS17" t="str">
            <v>NA</v>
          </cell>
          <cell r="AT17">
            <v>4.5</v>
          </cell>
          <cell r="AU17">
            <v>4.5</v>
          </cell>
          <cell r="AV17" t="str">
            <v>NA</v>
          </cell>
          <cell r="AW17">
            <v>4.5</v>
          </cell>
          <cell r="AX17">
            <v>2.25</v>
          </cell>
          <cell r="AY17" t="str">
            <v>NA</v>
          </cell>
          <cell r="AZ17">
            <v>1.25</v>
          </cell>
          <cell r="BD17" t="str">
            <v>Low</v>
          </cell>
          <cell r="BE17" t="str">
            <v>Considered self pollinating</v>
          </cell>
          <cell r="BK17">
            <v>25</v>
          </cell>
        </row>
        <row r="18">
          <cell r="A18" t="str">
            <v>Pea, Cow</v>
          </cell>
          <cell r="B18" t="str">
            <v>Vigna unguiculata</v>
          </cell>
          <cell r="C18" t="str">
            <v>Cover</v>
          </cell>
          <cell r="D18" t="str">
            <v>Summer Annual</v>
          </cell>
          <cell r="E18">
            <v>100</v>
          </cell>
          <cell r="F18" t="str">
            <v>NA</v>
          </cell>
          <cell r="G18" t="str">
            <v>NA</v>
          </cell>
          <cell r="H18" t="str">
            <v>NA</v>
          </cell>
          <cell r="I18">
            <v>40</v>
          </cell>
          <cell r="J18" t="str">
            <v>NA</v>
          </cell>
          <cell r="K18" t="str">
            <v>NA</v>
          </cell>
          <cell r="L18">
            <v>40.036764705882355</v>
          </cell>
          <cell r="M18">
            <v>40.036764705882355</v>
          </cell>
          <cell r="N18">
            <v>53.382352941176471</v>
          </cell>
          <cell r="P18">
            <v>40.036764705882355</v>
          </cell>
          <cell r="Q18" t="str">
            <v>Spreading</v>
          </cell>
          <cell r="R18" t="str">
            <v>Medium-Tall</v>
          </cell>
          <cell r="S18" t="str">
            <v>Field Crops</v>
          </cell>
          <cell r="T18" t="str">
            <v>no</v>
          </cell>
          <cell r="W18" t="str">
            <v>No</v>
          </cell>
          <cell r="Y18">
            <v>5.6</v>
          </cell>
          <cell r="Z18">
            <v>8.4</v>
          </cell>
          <cell r="AB18" t="str">
            <v>No</v>
          </cell>
          <cell r="AC18" t="str">
            <v>Good</v>
          </cell>
          <cell r="AD18" t="str">
            <v>Annual</v>
          </cell>
          <cell r="AE18" t="str">
            <v xml:space="preserve">Entire </v>
          </cell>
          <cell r="AG18">
            <v>3600</v>
          </cell>
          <cell r="AJ18" t="str">
            <v>x</v>
          </cell>
          <cell r="AK18" t="str">
            <v>x</v>
          </cell>
          <cell r="AL18" t="str">
            <v>x</v>
          </cell>
          <cell r="AO18" t="str">
            <v>x</v>
          </cell>
          <cell r="AP18" t="str">
            <v>No</v>
          </cell>
          <cell r="AT18">
            <v>3.75</v>
          </cell>
          <cell r="AU18">
            <v>3.75</v>
          </cell>
          <cell r="AZ18">
            <v>1.25</v>
          </cell>
          <cell r="BD18" t="str">
            <v>Low</v>
          </cell>
          <cell r="BE18" t="str">
            <v>Occasionally visited by generalist long tongue bees</v>
          </cell>
          <cell r="BK18">
            <v>20</v>
          </cell>
        </row>
        <row r="19">
          <cell r="A19" t="str">
            <v>Phacelia</v>
          </cell>
          <cell r="B19" t="str">
            <v>Phacelia tanacetifolia Benth.</v>
          </cell>
          <cell r="C19" t="str">
            <v>Cover</v>
          </cell>
          <cell r="D19" t="str">
            <v>Summer Annual</v>
          </cell>
          <cell r="E19">
            <v>30</v>
          </cell>
          <cell r="F19" t="str">
            <v>NA</v>
          </cell>
          <cell r="G19" t="str">
            <v>NA</v>
          </cell>
          <cell r="H19" t="str">
            <v>NA</v>
          </cell>
          <cell r="I19" t="str">
            <v>NA</v>
          </cell>
          <cell r="J19" t="str">
            <v>NA</v>
          </cell>
          <cell r="K19" t="str">
            <v>NA</v>
          </cell>
          <cell r="L19">
            <v>2.0498823529411765</v>
          </cell>
          <cell r="M19">
            <v>2.0498823529411765</v>
          </cell>
          <cell r="N19">
            <v>2.7331764705882353</v>
          </cell>
          <cell r="P19">
            <v>2.0498823529411765</v>
          </cell>
          <cell r="Q19" t="str">
            <v>Bunch</v>
          </cell>
          <cell r="R19" t="str">
            <v>Medium</v>
          </cell>
          <cell r="S19" t="str">
            <v>Field Crops</v>
          </cell>
          <cell r="T19" t="str">
            <v>no</v>
          </cell>
          <cell r="U19" t="str">
            <v>Yes</v>
          </cell>
          <cell r="V19" t="str">
            <v>No</v>
          </cell>
          <cell r="W19" t="str">
            <v>No</v>
          </cell>
          <cell r="Y19">
            <v>5.6</v>
          </cell>
          <cell r="Z19">
            <v>7.3</v>
          </cell>
          <cell r="AB19" t="str">
            <v>Yes</v>
          </cell>
          <cell r="AC19" t="str">
            <v>Good</v>
          </cell>
          <cell r="AD19" t="str">
            <v>Annual</v>
          </cell>
          <cell r="AE19" t="str">
            <v xml:space="preserve">Entire </v>
          </cell>
          <cell r="AG19">
            <v>225000</v>
          </cell>
          <cell r="AJ19" t="str">
            <v>x</v>
          </cell>
          <cell r="AK19" t="str">
            <v>x</v>
          </cell>
          <cell r="AL19" t="str">
            <v>x</v>
          </cell>
          <cell r="AO19" t="str">
            <v>x</v>
          </cell>
          <cell r="AP19" t="str">
            <v>No</v>
          </cell>
          <cell r="AT19">
            <v>12</v>
          </cell>
          <cell r="AU19">
            <v>12</v>
          </cell>
          <cell r="AZ19">
            <v>1.25</v>
          </cell>
        </row>
        <row r="20">
          <cell r="A20" t="str">
            <v>Radish, (Oil Seed)</v>
          </cell>
          <cell r="B20" t="str">
            <v>Raphanus sativus</v>
          </cell>
          <cell r="C20" t="str">
            <v>Cover</v>
          </cell>
          <cell r="D20" t="str">
            <v>Summer Annual</v>
          </cell>
          <cell r="E20">
            <v>60</v>
          </cell>
          <cell r="F20" t="str">
            <v>NA</v>
          </cell>
          <cell r="G20" t="str">
            <v>NA</v>
          </cell>
          <cell r="H20" t="str">
            <v>NA</v>
          </cell>
          <cell r="I20" t="str">
            <v>NA</v>
          </cell>
          <cell r="J20" t="str">
            <v>NA</v>
          </cell>
          <cell r="K20" t="str">
            <v>NA</v>
          </cell>
          <cell r="L20">
            <v>5.9131221719457017</v>
          </cell>
          <cell r="M20">
            <v>5.9131221719457017</v>
          </cell>
          <cell r="N20">
            <v>7.8841628959276022</v>
          </cell>
          <cell r="P20">
            <v>5.9131221719457017</v>
          </cell>
          <cell r="Q20" t="str">
            <v>Bunch w/extensive tillers</v>
          </cell>
          <cell r="R20" t="str">
            <v>Medium</v>
          </cell>
          <cell r="S20" t="str">
            <v>Field Crops</v>
          </cell>
          <cell r="T20" t="str">
            <v>no</v>
          </cell>
          <cell r="U20" t="str">
            <v>Yes</v>
          </cell>
          <cell r="V20" t="str">
            <v>Yes</v>
          </cell>
          <cell r="W20" t="str">
            <v>No</v>
          </cell>
          <cell r="Y20">
            <v>5.6</v>
          </cell>
          <cell r="Z20">
            <v>8.4</v>
          </cell>
          <cell r="AB20" t="str">
            <v>Yes</v>
          </cell>
          <cell r="AC20" t="str">
            <v>Good</v>
          </cell>
          <cell r="AD20" t="str">
            <v>Annual</v>
          </cell>
          <cell r="AE20" t="str">
            <v xml:space="preserve">Entire </v>
          </cell>
          <cell r="AG20">
            <v>52000</v>
          </cell>
          <cell r="AJ20" t="str">
            <v>x</v>
          </cell>
          <cell r="AK20" t="str">
            <v>x</v>
          </cell>
          <cell r="AL20" t="str">
            <v>x</v>
          </cell>
          <cell r="AO20" t="str">
            <v>x</v>
          </cell>
          <cell r="AP20" t="str">
            <v>No</v>
          </cell>
          <cell r="AT20">
            <v>8</v>
          </cell>
          <cell r="AU20">
            <v>8</v>
          </cell>
          <cell r="AZ20">
            <v>1.25</v>
          </cell>
          <cell r="BC20" t="str">
            <v>x</v>
          </cell>
          <cell r="BD20" t="str">
            <v>Medium to high</v>
          </cell>
          <cell r="BE20" t="str">
            <v>Very attractive to natural enemies, small generalist bees</v>
          </cell>
          <cell r="BK20">
            <v>19</v>
          </cell>
        </row>
        <row r="21">
          <cell r="A21" t="str">
            <v>Rapeseed</v>
          </cell>
          <cell r="B21" t="str">
            <v>Brassica napus</v>
          </cell>
          <cell r="C21" t="str">
            <v>Cover</v>
          </cell>
          <cell r="D21" t="str">
            <v>Summer Annual</v>
          </cell>
          <cell r="E21">
            <v>60</v>
          </cell>
          <cell r="F21" t="str">
            <v>NA</v>
          </cell>
          <cell r="G21" t="str">
            <v>NA</v>
          </cell>
          <cell r="H21" t="str">
            <v>NA</v>
          </cell>
          <cell r="I21" t="str">
            <v>NA</v>
          </cell>
          <cell r="J21" t="str">
            <v>NA</v>
          </cell>
          <cell r="K21" t="str">
            <v>NA</v>
          </cell>
          <cell r="L21">
            <v>2.9377294866991388</v>
          </cell>
          <cell r="M21">
            <v>2.9377294866991388</v>
          </cell>
          <cell r="N21">
            <v>3.9169726489321848</v>
          </cell>
          <cell r="P21">
            <v>2.9377294866991388</v>
          </cell>
          <cell r="Q21" t="str">
            <v>Bunch</v>
          </cell>
          <cell r="R21" t="str">
            <v>Medium</v>
          </cell>
          <cell r="S21" t="str">
            <v>Field Crops</v>
          </cell>
          <cell r="T21" t="str">
            <v>no</v>
          </cell>
          <cell r="U21" t="str">
            <v>Yes</v>
          </cell>
          <cell r="V21" t="str">
            <v>No</v>
          </cell>
          <cell r="W21" t="str">
            <v>No</v>
          </cell>
          <cell r="Y21">
            <v>5.6</v>
          </cell>
          <cell r="Z21">
            <v>7.3</v>
          </cell>
          <cell r="AB21" t="str">
            <v>Yes</v>
          </cell>
          <cell r="AC21" t="str">
            <v>Good</v>
          </cell>
          <cell r="AD21" t="str">
            <v>Annual</v>
          </cell>
          <cell r="AE21" t="str">
            <v xml:space="preserve">Entire </v>
          </cell>
          <cell r="AG21">
            <v>157000</v>
          </cell>
          <cell r="AJ21" t="str">
            <v>x</v>
          </cell>
          <cell r="AK21" t="str">
            <v>x</v>
          </cell>
          <cell r="AL21" t="str">
            <v>x</v>
          </cell>
          <cell r="AO21" t="str">
            <v>x</v>
          </cell>
          <cell r="AP21" t="str">
            <v>No</v>
          </cell>
          <cell r="AT21">
            <v>12</v>
          </cell>
          <cell r="AU21">
            <v>12</v>
          </cell>
          <cell r="AZ21">
            <v>1.25</v>
          </cell>
          <cell r="BC21" t="str">
            <v>x</v>
          </cell>
          <cell r="BD21" t="str">
            <v>Medium</v>
          </cell>
          <cell r="BK21">
            <v>19</v>
          </cell>
        </row>
        <row r="22">
          <cell r="A22" t="str">
            <v>Rye, Winter Cereal</v>
          </cell>
          <cell r="B22" t="str">
            <v>Secale cereale</v>
          </cell>
          <cell r="C22" t="str">
            <v>Nurse/Cover</v>
          </cell>
          <cell r="D22" t="str">
            <v>Winter Annual</v>
          </cell>
          <cell r="E22">
            <v>100</v>
          </cell>
          <cell r="F22" t="str">
            <v>NA</v>
          </cell>
          <cell r="G22" t="str">
            <v>NA</v>
          </cell>
          <cell r="H22" t="str">
            <v>NA</v>
          </cell>
          <cell r="I22" t="str">
            <v>NA</v>
          </cell>
          <cell r="J22" t="str">
            <v>NA</v>
          </cell>
          <cell r="K22" t="str">
            <v>NA</v>
          </cell>
          <cell r="L22">
            <v>46.122352941176466</v>
          </cell>
          <cell r="M22">
            <v>46.122352941176466</v>
          </cell>
          <cell r="N22">
            <v>61.49647058823529</v>
          </cell>
          <cell r="P22">
            <v>46.122352941176466</v>
          </cell>
          <cell r="Q22" t="str">
            <v>Bunch</v>
          </cell>
          <cell r="R22" t="str">
            <v>Medium-Tall</v>
          </cell>
          <cell r="S22" t="str">
            <v>Field Crops</v>
          </cell>
          <cell r="T22" t="str">
            <v>no</v>
          </cell>
          <cell r="U22" t="str">
            <v>Yes</v>
          </cell>
          <cell r="V22" t="str">
            <v>Yes</v>
          </cell>
          <cell r="W22" t="str">
            <v>Brief</v>
          </cell>
          <cell r="X22" t="str">
            <v>3-6</v>
          </cell>
          <cell r="Y22">
            <v>5.0999999999999996</v>
          </cell>
          <cell r="Z22">
            <v>8.4</v>
          </cell>
          <cell r="AB22" t="str">
            <v>Yes</v>
          </cell>
          <cell r="AC22" t="str">
            <v>Good</v>
          </cell>
          <cell r="AD22" t="str">
            <v>Annual</v>
          </cell>
          <cell r="AE22" t="str">
            <v xml:space="preserve">Entire </v>
          </cell>
          <cell r="AF22" t="str">
            <v>3-6</v>
          </cell>
          <cell r="AG22">
            <v>18000</v>
          </cell>
          <cell r="AI22" t="str">
            <v>x</v>
          </cell>
          <cell r="AJ22" t="str">
            <v>x</v>
          </cell>
          <cell r="AK22" t="str">
            <v>x</v>
          </cell>
          <cell r="AL22" t="str">
            <v>x</v>
          </cell>
          <cell r="AN22" t="str">
            <v>x</v>
          </cell>
          <cell r="AO22" t="str">
            <v>x</v>
          </cell>
          <cell r="AP22" t="str">
            <v>No</v>
          </cell>
          <cell r="AT22">
            <v>21.599999999999998</v>
          </cell>
          <cell r="AU22">
            <v>10.799999999999999</v>
          </cell>
          <cell r="AZ22">
            <v>1.25</v>
          </cell>
          <cell r="BK22">
            <v>37</v>
          </cell>
        </row>
        <row r="23">
          <cell r="A23" t="str">
            <v>Ryegrass, Annual</v>
          </cell>
          <cell r="B23" t="str">
            <v>Lolium multiflorum</v>
          </cell>
          <cell r="C23" t="str">
            <v>Nurse/Cover</v>
          </cell>
          <cell r="D23" t="str">
            <v>Winter Annual</v>
          </cell>
          <cell r="E23">
            <v>100</v>
          </cell>
          <cell r="F23" t="str">
            <v>NA</v>
          </cell>
          <cell r="G23" t="str">
            <v>NA</v>
          </cell>
          <cell r="H23" t="str">
            <v>NA</v>
          </cell>
          <cell r="I23" t="str">
            <v>NA</v>
          </cell>
          <cell r="J23" t="str">
            <v>NA</v>
          </cell>
          <cell r="K23" t="str">
            <v>NA</v>
          </cell>
          <cell r="L23">
            <v>13.068</v>
          </cell>
          <cell r="M23">
            <v>13.068</v>
          </cell>
          <cell r="N23">
            <v>17.423999999999999</v>
          </cell>
          <cell r="P23">
            <v>13.068</v>
          </cell>
          <cell r="Q23" t="str">
            <v>Open Sod</v>
          </cell>
          <cell r="R23" t="str">
            <v>Medium</v>
          </cell>
          <cell r="S23" t="str">
            <v>Cool Season grass</v>
          </cell>
          <cell r="T23" t="str">
            <v>no</v>
          </cell>
          <cell r="U23" t="str">
            <v>Yes</v>
          </cell>
          <cell r="V23" t="str">
            <v>No</v>
          </cell>
          <cell r="W23" t="str">
            <v>Long</v>
          </cell>
          <cell r="X23" t="str">
            <v>15-20</v>
          </cell>
          <cell r="Y23">
            <v>5.6</v>
          </cell>
          <cell r="Z23">
            <v>8.4</v>
          </cell>
          <cell r="AB23" t="str">
            <v>Yes</v>
          </cell>
          <cell r="AC23" t="str">
            <v>Good</v>
          </cell>
          <cell r="AD23" t="str">
            <v>Annual</v>
          </cell>
          <cell r="AE23" t="str">
            <v xml:space="preserve">Entire </v>
          </cell>
          <cell r="AG23">
            <v>200000</v>
          </cell>
          <cell r="AI23" t="str">
            <v>x</v>
          </cell>
          <cell r="AJ23" t="str">
            <v>x</v>
          </cell>
          <cell r="AK23" t="str">
            <v>x</v>
          </cell>
          <cell r="AL23" t="str">
            <v>x</v>
          </cell>
          <cell r="AN23" t="str">
            <v>x</v>
          </cell>
          <cell r="AO23" t="str">
            <v>x</v>
          </cell>
          <cell r="AP23" t="str">
            <v>No</v>
          </cell>
          <cell r="AT23">
            <v>24</v>
          </cell>
          <cell r="AU23">
            <v>12</v>
          </cell>
          <cell r="AZ23">
            <v>1.4</v>
          </cell>
          <cell r="BK23">
            <v>25</v>
          </cell>
        </row>
        <row r="24">
          <cell r="A24" t="str">
            <v>Sorghum-sudangrass</v>
          </cell>
          <cell r="B24" t="str">
            <v xml:space="preserve">Sorghum bicolor </v>
          </cell>
          <cell r="C24" t="str">
            <v>Cover</v>
          </cell>
          <cell r="D24" t="str">
            <v>Summer Annual</v>
          </cell>
          <cell r="E24">
            <v>100</v>
          </cell>
          <cell r="F24" t="str">
            <v>NA</v>
          </cell>
          <cell r="G24" t="str">
            <v>NA</v>
          </cell>
          <cell r="H24" t="str">
            <v>NA</v>
          </cell>
          <cell r="I24" t="str">
            <v>NA</v>
          </cell>
          <cell r="J24" t="str">
            <v>NA</v>
          </cell>
          <cell r="K24" t="str">
            <v>NA</v>
          </cell>
          <cell r="L24">
            <v>32.944537815126047</v>
          </cell>
          <cell r="M24">
            <v>32.944537815126047</v>
          </cell>
          <cell r="N24">
            <v>43.92605042016806</v>
          </cell>
          <cell r="P24">
            <v>32.944537815126047</v>
          </cell>
          <cell r="Q24" t="str">
            <v>Bunch</v>
          </cell>
          <cell r="R24" t="str">
            <v>Medium</v>
          </cell>
          <cell r="S24" t="str">
            <v>Field Crops</v>
          </cell>
          <cell r="T24" t="str">
            <v>no</v>
          </cell>
          <cell r="U24" t="str">
            <v>Yes</v>
          </cell>
          <cell r="V24" t="str">
            <v>Yes</v>
          </cell>
          <cell r="W24" t="str">
            <v>No</v>
          </cell>
          <cell r="Y24">
            <v>5.6</v>
          </cell>
          <cell r="Z24">
            <v>7.3</v>
          </cell>
          <cell r="AB24" t="str">
            <v>Yes</v>
          </cell>
          <cell r="AC24" t="str">
            <v>Fair-Good</v>
          </cell>
          <cell r="AD24" t="str">
            <v>Annual</v>
          </cell>
          <cell r="AE24" t="str">
            <v xml:space="preserve">Entire </v>
          </cell>
          <cell r="AG24">
            <v>28000</v>
          </cell>
          <cell r="AJ24" t="str">
            <v>x</v>
          </cell>
          <cell r="AK24" t="str">
            <v>x</v>
          </cell>
          <cell r="AL24" t="str">
            <v>x</v>
          </cell>
          <cell r="AM24" t="str">
            <v>x</v>
          </cell>
          <cell r="AO24" t="str">
            <v>x</v>
          </cell>
          <cell r="AP24" t="str">
            <v>No</v>
          </cell>
          <cell r="AQ24" t="str">
            <v>NA</v>
          </cell>
          <cell r="AT24">
            <v>24</v>
          </cell>
          <cell r="AU24">
            <v>12</v>
          </cell>
          <cell r="AW24">
            <v>12</v>
          </cell>
          <cell r="AX24">
            <v>6</v>
          </cell>
          <cell r="AZ24">
            <v>1.25</v>
          </cell>
          <cell r="BK24">
            <v>52</v>
          </cell>
        </row>
        <row r="25">
          <cell r="A25" t="str">
            <v>Soybean, (Forage &amp; Field)</v>
          </cell>
          <cell r="B25" t="str">
            <v>Glycine max (L.) Merr.</v>
          </cell>
          <cell r="C25" t="str">
            <v>Cover</v>
          </cell>
          <cell r="D25" t="str">
            <v>Summer Annual</v>
          </cell>
          <cell r="E25">
            <v>30</v>
          </cell>
          <cell r="F25" t="str">
            <v>NA</v>
          </cell>
          <cell r="G25" t="str">
            <v>NA</v>
          </cell>
          <cell r="H25" t="str">
            <v>NA</v>
          </cell>
          <cell r="I25" t="str">
            <v>NA</v>
          </cell>
          <cell r="J25" t="str">
            <v>NA</v>
          </cell>
          <cell r="K25" t="str">
            <v>NA</v>
          </cell>
          <cell r="L25">
            <v>76.870588235294107</v>
          </cell>
          <cell r="M25">
            <v>76.870588235294107</v>
          </cell>
          <cell r="N25">
            <v>102.49411764705881</v>
          </cell>
          <cell r="P25">
            <v>76.870588235294107</v>
          </cell>
          <cell r="Q25" t="str">
            <v>Bunch</v>
          </cell>
          <cell r="R25" t="str">
            <v>Tall</v>
          </cell>
          <cell r="S25" t="str">
            <v>Field Crops</v>
          </cell>
          <cell r="T25" t="str">
            <v>no</v>
          </cell>
          <cell r="U25" t="str">
            <v>No</v>
          </cell>
          <cell r="V25" t="str">
            <v>No</v>
          </cell>
          <cell r="W25" t="str">
            <v>No</v>
          </cell>
          <cell r="Y25">
            <v>5.6</v>
          </cell>
          <cell r="Z25">
            <v>7.3</v>
          </cell>
          <cell r="AB25" t="str">
            <v>No</v>
          </cell>
          <cell r="AC25" t="str">
            <v>Good</v>
          </cell>
          <cell r="AD25" t="str">
            <v>Annual</v>
          </cell>
          <cell r="AE25" t="str">
            <v xml:space="preserve">Entire </v>
          </cell>
          <cell r="AG25">
            <v>3000</v>
          </cell>
          <cell r="AJ25" t="str">
            <v>x</v>
          </cell>
          <cell r="AK25" t="str">
            <v>x</v>
          </cell>
          <cell r="AL25" t="str">
            <v>x</v>
          </cell>
          <cell r="AO25" t="str">
            <v>x</v>
          </cell>
          <cell r="AP25" t="str">
            <v>No</v>
          </cell>
          <cell r="AT25">
            <v>6</v>
          </cell>
          <cell r="AU25">
            <v>6</v>
          </cell>
          <cell r="AZ25">
            <v>1.25</v>
          </cell>
        </row>
        <row r="26">
          <cell r="A26" t="str">
            <v>Sudangrass</v>
          </cell>
          <cell r="B26" t="str">
            <v xml:space="preserve">Sorghum bicolor </v>
          </cell>
          <cell r="C26" t="str">
            <v>Cover</v>
          </cell>
          <cell r="D26" t="str">
            <v>Summer Annual</v>
          </cell>
          <cell r="E26">
            <v>100</v>
          </cell>
          <cell r="F26" t="str">
            <v>NA</v>
          </cell>
          <cell r="G26" t="str">
            <v>NA</v>
          </cell>
          <cell r="H26" t="str">
            <v>NA</v>
          </cell>
          <cell r="I26" t="str">
            <v>NA</v>
          </cell>
          <cell r="J26" t="str">
            <v>NA</v>
          </cell>
          <cell r="K26" t="str">
            <v>NA</v>
          </cell>
          <cell r="L26">
            <v>16.771764705882354</v>
          </cell>
          <cell r="M26">
            <v>16.771764705882354</v>
          </cell>
          <cell r="N26">
            <v>22.362352941176471</v>
          </cell>
          <cell r="P26">
            <v>16.771764705882354</v>
          </cell>
          <cell r="Q26" t="str">
            <v>Bunch</v>
          </cell>
          <cell r="R26" t="str">
            <v>Medium</v>
          </cell>
          <cell r="S26" t="str">
            <v>Field Crops</v>
          </cell>
          <cell r="T26" t="str">
            <v>yes</v>
          </cell>
          <cell r="U26" t="str">
            <v>Yes</v>
          </cell>
          <cell r="V26" t="str">
            <v>Yes</v>
          </cell>
          <cell r="W26" t="str">
            <v>No</v>
          </cell>
          <cell r="Y26">
            <v>5.6</v>
          </cell>
          <cell r="Z26">
            <v>7.3</v>
          </cell>
          <cell r="AB26" t="str">
            <v>Yes</v>
          </cell>
          <cell r="AC26" t="str">
            <v>Fair-Good</v>
          </cell>
          <cell r="AD26" t="str">
            <v>Annual</v>
          </cell>
          <cell r="AE26" t="str">
            <v xml:space="preserve">Entire </v>
          </cell>
          <cell r="AF26" t="str">
            <v>3-6</v>
          </cell>
          <cell r="AG26">
            <v>55000</v>
          </cell>
          <cell r="AJ26" t="str">
            <v>x</v>
          </cell>
          <cell r="AK26" t="str">
            <v>x</v>
          </cell>
          <cell r="AL26" t="str">
            <v>x</v>
          </cell>
          <cell r="AM26" t="str">
            <v>x</v>
          </cell>
          <cell r="AO26" t="str">
            <v>x</v>
          </cell>
          <cell r="AP26" t="str">
            <v>No</v>
          </cell>
          <cell r="AT26">
            <v>12</v>
          </cell>
          <cell r="AU26">
            <v>12</v>
          </cell>
          <cell r="AZ26">
            <v>1.25</v>
          </cell>
          <cell r="BK26">
            <v>50</v>
          </cell>
        </row>
        <row r="27">
          <cell r="A27" t="str">
            <v>Sunflower</v>
          </cell>
          <cell r="B27" t="str">
            <v>Helianthus annuus L.</v>
          </cell>
          <cell r="C27" t="str">
            <v>Cover</v>
          </cell>
          <cell r="D27" t="str">
            <v>Summer Annual</v>
          </cell>
          <cell r="E27">
            <v>30</v>
          </cell>
          <cell r="F27" t="str">
            <v>NA</v>
          </cell>
          <cell r="G27" t="str">
            <v>NA</v>
          </cell>
          <cell r="H27" t="str">
            <v>NA</v>
          </cell>
          <cell r="I27" t="str">
            <v>NA</v>
          </cell>
          <cell r="J27" t="str">
            <v>NA</v>
          </cell>
          <cell r="K27" t="str">
            <v>NA</v>
          </cell>
          <cell r="L27">
            <v>15.374117647058821</v>
          </cell>
          <cell r="M27">
            <v>15.374117647058821</v>
          </cell>
          <cell r="N27">
            <v>20.498823529411762</v>
          </cell>
          <cell r="P27">
            <v>15.374117647058821</v>
          </cell>
          <cell r="Q27" t="str">
            <v>Bunch</v>
          </cell>
          <cell r="R27" t="str">
            <v>Tall</v>
          </cell>
          <cell r="S27" t="str">
            <v>Field Crops</v>
          </cell>
          <cell r="T27" t="str">
            <v>no</v>
          </cell>
          <cell r="U27" t="str">
            <v>No</v>
          </cell>
          <cell r="V27" t="str">
            <v>Yes</v>
          </cell>
          <cell r="W27" t="str">
            <v>No</v>
          </cell>
          <cell r="Y27">
            <v>5.6</v>
          </cell>
          <cell r="Z27">
            <v>7.3</v>
          </cell>
          <cell r="AB27" t="str">
            <v>No</v>
          </cell>
          <cell r="AC27" t="str">
            <v>Good</v>
          </cell>
          <cell r="AD27" t="str">
            <v>Annual</v>
          </cell>
          <cell r="AE27" t="str">
            <v xml:space="preserve">Entire </v>
          </cell>
          <cell r="AG27">
            <v>15000</v>
          </cell>
          <cell r="AJ27" t="str">
            <v>x</v>
          </cell>
          <cell r="AK27" t="str">
            <v>x</v>
          </cell>
          <cell r="AL27" t="str">
            <v>x</v>
          </cell>
          <cell r="AO27" t="str">
            <v>x</v>
          </cell>
          <cell r="AP27" t="str">
            <v>No</v>
          </cell>
          <cell r="AT27">
            <v>6</v>
          </cell>
          <cell r="AU27">
            <v>6</v>
          </cell>
          <cell r="AZ27">
            <v>1.25</v>
          </cell>
        </row>
        <row r="28">
          <cell r="A28" t="str">
            <v>Triticale</v>
          </cell>
          <cell r="B28" t="str">
            <v>Triticosecale rimpaui</v>
          </cell>
          <cell r="C28" t="str">
            <v>Nurse/Cover</v>
          </cell>
          <cell r="D28" t="str">
            <v>Winter Annual</v>
          </cell>
          <cell r="E28">
            <v>100</v>
          </cell>
          <cell r="F28" t="str">
            <v>NA</v>
          </cell>
          <cell r="G28" t="str">
            <v>NA</v>
          </cell>
          <cell r="H28" t="str">
            <v>NA</v>
          </cell>
          <cell r="I28" t="str">
            <v>NA</v>
          </cell>
          <cell r="J28" t="str">
            <v>NA</v>
          </cell>
          <cell r="K28" t="str">
            <v>NA</v>
          </cell>
          <cell r="L28">
            <v>51.887647058823532</v>
          </cell>
          <cell r="M28">
            <v>51.887647058823532</v>
          </cell>
          <cell r="N28">
            <v>69.183529411764709</v>
          </cell>
          <cell r="P28">
            <v>51.887647058823532</v>
          </cell>
          <cell r="Q28" t="str">
            <v>Bunch</v>
          </cell>
          <cell r="R28" t="str">
            <v>Medium-Tall</v>
          </cell>
          <cell r="S28" t="str">
            <v>Field Crops</v>
          </cell>
          <cell r="T28" t="str">
            <v>no</v>
          </cell>
          <cell r="U28" t="str">
            <v>Yes</v>
          </cell>
          <cell r="V28" t="str">
            <v>Yes</v>
          </cell>
          <cell r="W28" t="str">
            <v>No</v>
          </cell>
          <cell r="Y28">
            <v>5.0999999999999996</v>
          </cell>
          <cell r="Z28">
            <v>8.4</v>
          </cell>
          <cell r="AB28" t="str">
            <v>No</v>
          </cell>
          <cell r="AC28" t="str">
            <v>Fair-Good</v>
          </cell>
          <cell r="AD28" t="str">
            <v>Annual</v>
          </cell>
          <cell r="AE28" t="str">
            <v xml:space="preserve">Entire </v>
          </cell>
          <cell r="AG28">
            <v>16000</v>
          </cell>
          <cell r="AJ28" t="str">
            <v>x</v>
          </cell>
          <cell r="AK28" t="str">
            <v>x</v>
          </cell>
          <cell r="AL28" t="str">
            <v>x</v>
          </cell>
          <cell r="AO28" t="str">
            <v>x</v>
          </cell>
          <cell r="AP28" t="str">
            <v>No</v>
          </cell>
          <cell r="AT28">
            <v>21.599999999999998</v>
          </cell>
          <cell r="AU28">
            <v>10.799999999999999</v>
          </cell>
          <cell r="AZ28">
            <v>1.25</v>
          </cell>
          <cell r="BK28">
            <v>35</v>
          </cell>
        </row>
        <row r="29">
          <cell r="A29" t="str">
            <v>Turnips/Pasja</v>
          </cell>
          <cell r="B29" t="str">
            <v>Brassica rapa</v>
          </cell>
          <cell r="C29" t="str">
            <v>Cover</v>
          </cell>
          <cell r="D29" t="str">
            <v>Summer Annual</v>
          </cell>
          <cell r="E29">
            <v>100</v>
          </cell>
          <cell r="F29" t="str">
            <v>NA</v>
          </cell>
          <cell r="G29" t="str">
            <v>NA</v>
          </cell>
          <cell r="H29" t="str">
            <v>NA</v>
          </cell>
          <cell r="I29" t="str">
            <v>NA</v>
          </cell>
          <cell r="J29" t="str">
            <v>NA</v>
          </cell>
          <cell r="K29" t="str">
            <v>NA</v>
          </cell>
          <cell r="L29">
            <v>2.9756356736242884</v>
          </cell>
          <cell r="M29">
            <v>2.9756356736242884</v>
          </cell>
          <cell r="N29">
            <v>3.9675142314990515</v>
          </cell>
          <cell r="P29">
            <v>2.9756356736242884</v>
          </cell>
          <cell r="Q29" t="str">
            <v>Bunch</v>
          </cell>
          <cell r="R29" t="str">
            <v>Medium</v>
          </cell>
          <cell r="S29" t="str">
            <v>Field Crops</v>
          </cell>
          <cell r="T29" t="str">
            <v>no</v>
          </cell>
          <cell r="W29" t="str">
            <v>No</v>
          </cell>
          <cell r="Y29">
            <v>5.6</v>
          </cell>
          <cell r="Z29">
            <v>7.3</v>
          </cell>
          <cell r="AB29" t="str">
            <v>No</v>
          </cell>
          <cell r="AC29" t="str">
            <v>Excellent</v>
          </cell>
          <cell r="AD29" t="str">
            <v>Annual</v>
          </cell>
          <cell r="AE29" t="str">
            <v xml:space="preserve">Entire </v>
          </cell>
          <cell r="AG29">
            <v>155000</v>
          </cell>
          <cell r="AJ29" t="str">
            <v>x</v>
          </cell>
          <cell r="AK29" t="str">
            <v>x</v>
          </cell>
          <cell r="AL29" t="str">
            <v>x</v>
          </cell>
          <cell r="AO29" t="str">
            <v>x</v>
          </cell>
          <cell r="AP29" t="str">
            <v>No</v>
          </cell>
          <cell r="AQ29">
            <v>28.799999999999997</v>
          </cell>
          <cell r="AR29">
            <v>14.399999999999999</v>
          </cell>
          <cell r="AS29" t="str">
            <v>NA</v>
          </cell>
          <cell r="AT29">
            <v>12</v>
          </cell>
          <cell r="AU29">
            <v>12</v>
          </cell>
          <cell r="AV29" t="str">
            <v>NA</v>
          </cell>
          <cell r="AW29">
            <v>12</v>
          </cell>
          <cell r="AX29">
            <v>6</v>
          </cell>
          <cell r="AY29" t="str">
            <v>NA</v>
          </cell>
          <cell r="AZ29">
            <v>1.25</v>
          </cell>
          <cell r="BC29" t="str">
            <v>x</v>
          </cell>
          <cell r="BD29" t="str">
            <v>Medium</v>
          </cell>
          <cell r="BK29">
            <v>19</v>
          </cell>
        </row>
        <row r="30">
          <cell r="A30" t="str">
            <v>Vetch, Hairy</v>
          </cell>
          <cell r="B30" t="str">
            <v xml:space="preserve">Vicia villosa </v>
          </cell>
          <cell r="C30" t="str">
            <v>Cover</v>
          </cell>
          <cell r="D30" t="str">
            <v>Winter Annual</v>
          </cell>
          <cell r="E30">
            <v>100</v>
          </cell>
          <cell r="F30" t="str">
            <v>NA</v>
          </cell>
          <cell r="G30" t="str">
            <v>NA</v>
          </cell>
          <cell r="H30" t="str">
            <v>NA</v>
          </cell>
          <cell r="I30" t="str">
            <v>NA</v>
          </cell>
          <cell r="J30" t="str">
            <v>NA</v>
          </cell>
          <cell r="K30" t="str">
            <v>NA</v>
          </cell>
          <cell r="L30">
            <v>39.204000000000001</v>
          </cell>
          <cell r="M30">
            <v>39.204000000000001</v>
          </cell>
          <cell r="N30">
            <v>52.271999999999998</v>
          </cell>
          <cell r="P30">
            <v>39.204000000000001</v>
          </cell>
          <cell r="Q30" t="str">
            <v>Spreading</v>
          </cell>
          <cell r="R30" t="str">
            <v>Medium</v>
          </cell>
          <cell r="S30" t="str">
            <v>Hard/Dormant seed</v>
          </cell>
          <cell r="T30" t="str">
            <v>yes</v>
          </cell>
          <cell r="U30" t="str">
            <v>No</v>
          </cell>
          <cell r="V30" t="str">
            <v>?</v>
          </cell>
          <cell r="W30" t="str">
            <v>No</v>
          </cell>
          <cell r="Y30">
            <v>5.6</v>
          </cell>
          <cell r="Z30">
            <v>8.4</v>
          </cell>
          <cell r="AB30" t="str">
            <v>Yes</v>
          </cell>
          <cell r="AC30" t="str">
            <v>Fair</v>
          </cell>
          <cell r="AD30" t="str">
            <v>Annual</v>
          </cell>
          <cell r="AE30" t="str">
            <v xml:space="preserve">Entire </v>
          </cell>
          <cell r="AG30">
            <v>20000</v>
          </cell>
          <cell r="AJ30" t="str">
            <v>x</v>
          </cell>
          <cell r="AK30" t="str">
            <v>x</v>
          </cell>
          <cell r="AL30" t="str">
            <v>x</v>
          </cell>
          <cell r="AO30" t="str">
            <v>x</v>
          </cell>
          <cell r="AP30" t="str">
            <v>No</v>
          </cell>
          <cell r="AT30">
            <v>6</v>
          </cell>
          <cell r="AU30">
            <v>6</v>
          </cell>
          <cell r="AZ30">
            <v>1.25</v>
          </cell>
          <cell r="BD30" t="str">
            <v>low to medium</v>
          </cell>
          <cell r="BE30" t="str">
            <v>Occasionally visited by generalist long tongue bees</v>
          </cell>
          <cell r="BK30">
            <v>11</v>
          </cell>
        </row>
        <row r="31">
          <cell r="A31" t="str">
            <v>Wheat, (Winter &amp; Spelt)</v>
          </cell>
          <cell r="B31" t="str">
            <v>Triticum aestivum</v>
          </cell>
          <cell r="C31" t="str">
            <v>Nurse/Cover</v>
          </cell>
          <cell r="D31" t="str">
            <v>Winter Annual</v>
          </cell>
          <cell r="E31">
            <v>100</v>
          </cell>
          <cell r="F31" t="str">
            <v>NA</v>
          </cell>
          <cell r="G31" t="str">
            <v>NA</v>
          </cell>
          <cell r="H31" t="str">
            <v>NA</v>
          </cell>
          <cell r="I31">
            <v>75</v>
          </cell>
          <cell r="J31">
            <v>55.346823529411765</v>
          </cell>
          <cell r="K31" t="str">
            <v>NA</v>
          </cell>
          <cell r="L31">
            <v>55.346823529411765</v>
          </cell>
          <cell r="M31">
            <v>55.346823529411765</v>
          </cell>
          <cell r="N31">
            <v>73.795764705882348</v>
          </cell>
          <cell r="P31">
            <v>55.346823529411765</v>
          </cell>
          <cell r="Q31" t="str">
            <v>Bunch</v>
          </cell>
          <cell r="R31" t="str">
            <v>Medium-Tall</v>
          </cell>
          <cell r="S31" t="str">
            <v>Field Crops</v>
          </cell>
          <cell r="T31" t="str">
            <v>no</v>
          </cell>
          <cell r="U31" t="str">
            <v>Yes</v>
          </cell>
          <cell r="V31" t="str">
            <v>Yes</v>
          </cell>
          <cell r="W31" t="str">
            <v>Brief</v>
          </cell>
          <cell r="X31" t="str">
            <v>3-6</v>
          </cell>
          <cell r="Y31">
            <v>5.0999999999999996</v>
          </cell>
          <cell r="Z31">
            <v>8.4</v>
          </cell>
          <cell r="AB31" t="str">
            <v>Yes</v>
          </cell>
          <cell r="AC31" t="str">
            <v>Good</v>
          </cell>
          <cell r="AD31" t="str">
            <v>Annual</v>
          </cell>
          <cell r="AE31" t="str">
            <v xml:space="preserve">Entire </v>
          </cell>
          <cell r="AF31" t="str">
            <v>3-6</v>
          </cell>
          <cell r="AG31">
            <v>15000</v>
          </cell>
          <cell r="AK31" t="str">
            <v>x</v>
          </cell>
          <cell r="AL31" t="str">
            <v>x</v>
          </cell>
          <cell r="AM31" t="str">
            <v>x</v>
          </cell>
          <cell r="AP31" t="str">
            <v>No</v>
          </cell>
          <cell r="AQ31">
            <v>25.919999999999998</v>
          </cell>
          <cell r="AR31">
            <v>12.959999999999999</v>
          </cell>
          <cell r="AS31" t="str">
            <v>NA</v>
          </cell>
          <cell r="AT31">
            <v>21.599999999999998</v>
          </cell>
          <cell r="AU31">
            <v>10.799999999999999</v>
          </cell>
          <cell r="AV31" t="str">
            <v>NA</v>
          </cell>
          <cell r="AW31">
            <v>10.799999999999999</v>
          </cell>
          <cell r="AX31">
            <v>5.3999999999999995</v>
          </cell>
          <cell r="AY31" t="str">
            <v>NA</v>
          </cell>
          <cell r="AZ31">
            <v>1.25</v>
          </cell>
          <cell r="BK31">
            <v>35</v>
          </cell>
        </row>
        <row r="38">
          <cell r="E38" t="str">
            <v xml:space="preserve">2/  </v>
          </cell>
          <cell r="F38" t="str">
            <v>Droughty soils are those classified as excessively drained.</v>
          </cell>
        </row>
        <row r="39">
          <cell r="E39" t="str">
            <v xml:space="preserve">3/  </v>
          </cell>
          <cell r="F39" t="str">
            <v>Frequently Flooded or ponded soils for 48 hours</v>
          </cell>
        </row>
        <row r="40">
          <cell r="E40" t="str">
            <v>4/</v>
          </cell>
          <cell r="F40" t="str">
            <v>CSG-cool season grass, WSG-warmseason, leg-legume, forb, covercrop</v>
          </cell>
        </row>
        <row r="41">
          <cell r="E41" t="str">
            <v>5/</v>
          </cell>
          <cell r="F41" t="str">
            <v>North, South or Statewide</v>
          </cell>
          <cell r="AV41" t="str">
            <v>= value changed when I added the formula - most appear to be a differenc between 'warm' and 'cool' - also, need a 'winter' value</v>
          </cell>
        </row>
        <row r="42">
          <cell r="E42" t="str">
            <v>6/</v>
          </cell>
          <cell r="F42" t="str">
            <v>12-6 good tolerance, 6-3 moderate, 3-2 poor</v>
          </cell>
          <cell r="AV42" t="str">
            <v>=value not calculated in previous version</v>
          </cell>
        </row>
        <row r="43">
          <cell r="C43" t="str">
            <v>=I changed these</v>
          </cell>
          <cell r="E43" t="str">
            <v>7/</v>
          </cell>
          <cell r="F43" t="str">
            <v>Seeding rate based on formula on sheet 4 line 50</v>
          </cell>
          <cell r="AV43" t="str">
            <v>changed or added factor</v>
          </cell>
        </row>
        <row r="44">
          <cell r="E44" t="str">
            <v>8/</v>
          </cell>
          <cell r="F44" t="str">
            <v>at 100 per cent of the grass or legume in mix</v>
          </cell>
        </row>
        <row r="45">
          <cell r="E45" t="str">
            <v>9/</v>
          </cell>
          <cell r="F45" t="str">
            <v>legumes are based on 55 seeds per sq ft and do not affect the grass seeding rate</v>
          </cell>
        </row>
        <row r="48">
          <cell r="E48">
            <v>0</v>
          </cell>
          <cell r="F48" t="str">
            <v>Averaged rate from existing mixes in current standards</v>
          </cell>
        </row>
        <row r="49">
          <cell r="F49" t="str">
            <v>Calculated from new formula based on desired plants</v>
          </cell>
        </row>
        <row r="50">
          <cell r="F50" t="str">
            <v>Not currently in standard but being proposed</v>
          </cell>
        </row>
        <row r="51">
          <cell r="F51" t="str">
            <v>Not recommended by committee</v>
          </cell>
        </row>
      </sheetData>
      <sheetData sheetId="27">
        <row r="2">
          <cell r="A2" t="str">
            <v>Wildrye, Canada</v>
          </cell>
          <cell r="B2" t="str">
            <v>Elymus canadensis</v>
          </cell>
          <cell r="C2" t="str">
            <v>Grass</v>
          </cell>
          <cell r="D2">
            <v>5.6817391304347824</v>
          </cell>
          <cell r="E2">
            <v>35</v>
          </cell>
          <cell r="F2" t="str">
            <v>est</v>
          </cell>
        </row>
        <row r="3">
          <cell r="A3" t="str">
            <v>Wildrye, Canada (Great Lakes Genotype)</v>
          </cell>
          <cell r="B3" t="str">
            <v>Elymus canadensis</v>
          </cell>
          <cell r="C3" t="str">
            <v>Grass</v>
          </cell>
          <cell r="D3">
            <v>5.6817391304347824</v>
          </cell>
          <cell r="E3">
            <v>35</v>
          </cell>
          <cell r="F3" t="str">
            <v>est</v>
          </cell>
        </row>
        <row r="4">
          <cell r="A4" t="str">
            <v>Wildrye, Riverbank</v>
          </cell>
          <cell r="B4" t="str">
            <v>Elymus riparius</v>
          </cell>
          <cell r="C4" t="str">
            <v>Grass</v>
          </cell>
          <cell r="D4">
            <v>5.2271999999999998</v>
          </cell>
          <cell r="E4">
            <v>35</v>
          </cell>
          <cell r="F4" t="str">
            <v>est</v>
          </cell>
        </row>
        <row r="5">
          <cell r="A5" t="str">
            <v>Wildrye, Riverbank (Great Lakes Gentoype)</v>
          </cell>
          <cell r="B5" t="str">
            <v>Elymus riparius</v>
          </cell>
          <cell r="C5" t="str">
            <v>Grass</v>
          </cell>
          <cell r="D5">
            <v>5.2271999999999998</v>
          </cell>
          <cell r="E5">
            <v>35</v>
          </cell>
          <cell r="F5" t="str">
            <v>est</v>
          </cell>
        </row>
        <row r="6">
          <cell r="A6" t="str">
            <v>Wildrye, Virginia</v>
          </cell>
          <cell r="B6" t="str">
            <v>Elymus virginicus</v>
          </cell>
          <cell r="C6" t="str">
            <v>Grass</v>
          </cell>
          <cell r="D6">
            <v>8.1675000000000004</v>
          </cell>
          <cell r="E6">
            <v>35</v>
          </cell>
          <cell r="F6" t="str">
            <v>est</v>
          </cell>
        </row>
        <row r="7">
          <cell r="A7" t="str">
            <v>Wildrye, Virginia (Great Lakes Genotype)</v>
          </cell>
          <cell r="B7" t="str">
            <v>Elymus virginicus</v>
          </cell>
          <cell r="C7" t="str">
            <v>Grass</v>
          </cell>
          <cell r="D7">
            <v>8.1675000000000004</v>
          </cell>
          <cell r="E7">
            <v>35</v>
          </cell>
          <cell r="F7" t="str">
            <v>est</v>
          </cell>
        </row>
        <row r="8">
          <cell r="A8" t="str">
            <v>Barley</v>
          </cell>
          <cell r="B8" t="str">
            <v>Hordeum vulgare</v>
          </cell>
          <cell r="C8" t="str">
            <v>Nurse/Cover</v>
          </cell>
          <cell r="D8" t="str">
            <v>n/a</v>
          </cell>
          <cell r="E8">
            <v>30</v>
          </cell>
          <cell r="F8" t="str">
            <v>est</v>
          </cell>
        </row>
        <row r="9">
          <cell r="A9" t="str">
            <v>Buckwheat</v>
          </cell>
          <cell r="B9" t="str">
            <v>Eriogonum Michx</v>
          </cell>
          <cell r="C9" t="str">
            <v>Nurse/Cover</v>
          </cell>
          <cell r="D9">
            <v>23.061176470588233</v>
          </cell>
          <cell r="E9">
            <v>20</v>
          </cell>
          <cell r="F9" t="str">
            <v>ars</v>
          </cell>
        </row>
        <row r="10">
          <cell r="A10" t="str">
            <v>Clover, Balansa</v>
          </cell>
          <cell r="B10" t="str">
            <v>Trifolium ambiguum</v>
          </cell>
          <cell r="C10" t="str">
            <v>Cover</v>
          </cell>
          <cell r="D10">
            <v>9.8010000000000002</v>
          </cell>
          <cell r="E10">
            <v>15</v>
          </cell>
          <cell r="F10" t="str">
            <v>ars</v>
          </cell>
        </row>
        <row r="11">
          <cell r="A11" t="str">
            <v>Clover, Berseem</v>
          </cell>
          <cell r="B11" t="str">
            <v>Trifolium ambiguum</v>
          </cell>
          <cell r="C11" t="str">
            <v>Cover</v>
          </cell>
          <cell r="D11">
            <v>9.8010000000000002</v>
          </cell>
          <cell r="E11">
            <v>15</v>
          </cell>
          <cell r="F11" t="str">
            <v>ars</v>
          </cell>
        </row>
        <row r="12">
          <cell r="A12" t="str">
            <v>Clover, Crimson</v>
          </cell>
          <cell r="B12" t="str">
            <v>Trifolium ambiguum</v>
          </cell>
          <cell r="C12" t="str">
            <v>Cover</v>
          </cell>
          <cell r="D12">
            <v>9.8010000000000002</v>
          </cell>
          <cell r="E12">
            <v>15</v>
          </cell>
          <cell r="F12" t="str">
            <v>ars</v>
          </cell>
        </row>
        <row r="13">
          <cell r="A13" t="str">
            <v>Clover, Red (cover crop)</v>
          </cell>
          <cell r="B13" t="str">
            <v>Trifolium pratense</v>
          </cell>
          <cell r="C13" t="str">
            <v>Cover</v>
          </cell>
          <cell r="D13">
            <v>2.3760000000000003</v>
          </cell>
          <cell r="E13">
            <v>15</v>
          </cell>
          <cell r="F13" t="str">
            <v>ars</v>
          </cell>
        </row>
        <row r="14">
          <cell r="A14" t="str">
            <v>Crabgrass (forage)</v>
          </cell>
          <cell r="B14" t="str">
            <v>Digitaria spp.</v>
          </cell>
          <cell r="C14" t="str">
            <v>Cover</v>
          </cell>
          <cell r="D14">
            <v>9.4848387096774207</v>
          </cell>
          <cell r="E14">
            <v>25</v>
          </cell>
          <cell r="F14" t="str">
            <v>est</v>
          </cell>
        </row>
        <row r="15">
          <cell r="A15" t="str">
            <v>Flax</v>
          </cell>
          <cell r="B15" t="str">
            <v>Linum usitatissimum</v>
          </cell>
          <cell r="C15" t="str">
            <v>Cover</v>
          </cell>
          <cell r="D15">
            <v>2.9756356736242884</v>
          </cell>
          <cell r="E15">
            <v>19</v>
          </cell>
          <cell r="F15" t="str">
            <v>est</v>
          </cell>
        </row>
        <row r="16">
          <cell r="A16" t="str">
            <v>Kale</v>
          </cell>
          <cell r="B16" t="str">
            <v>Brassica oleracea</v>
          </cell>
          <cell r="C16" t="str">
            <v>Cover</v>
          </cell>
          <cell r="D16">
            <v>2.9756356736242884</v>
          </cell>
          <cell r="E16">
            <v>19</v>
          </cell>
          <cell r="F16" t="str">
            <v>est</v>
          </cell>
        </row>
        <row r="17">
          <cell r="A17" t="str">
            <v>Millet, Japanese</v>
          </cell>
          <cell r="B17" t="str">
            <v>Echinochloa spp.</v>
          </cell>
          <cell r="C17" t="str">
            <v>Cover</v>
          </cell>
          <cell r="D17">
            <v>1.4878178368121442</v>
          </cell>
          <cell r="E17">
            <v>48</v>
          </cell>
          <cell r="F17" t="str">
            <v>ars-est</v>
          </cell>
        </row>
        <row r="18">
          <cell r="A18" t="str">
            <v>Millet, Pearl</v>
          </cell>
          <cell r="B18" t="str">
            <v>Pennisetum glaucum</v>
          </cell>
          <cell r="C18" t="str">
            <v>Cover</v>
          </cell>
          <cell r="D18">
            <v>2.6205882352941177</v>
          </cell>
          <cell r="E18">
            <v>48</v>
          </cell>
          <cell r="F18" t="str">
            <v>ars-est</v>
          </cell>
        </row>
        <row r="19">
          <cell r="A19" t="str">
            <v>Oats, (Spring &amp; Black)</v>
          </cell>
          <cell r="B19" t="str">
            <v>Avena sativa</v>
          </cell>
          <cell r="C19" t="str">
            <v>Nurse/Cover</v>
          </cell>
          <cell r="D19">
            <v>53.218099547511315</v>
          </cell>
          <cell r="E19">
            <v>30</v>
          </cell>
          <cell r="F19" t="str">
            <v>est</v>
          </cell>
        </row>
        <row r="20">
          <cell r="A20" t="str">
            <v>Peas, (Field/Spring/Winter)</v>
          </cell>
          <cell r="B20" t="str">
            <v>Pisum sativum subsp. arvense</v>
          </cell>
          <cell r="C20" t="str">
            <v>Cover</v>
          </cell>
          <cell r="D20">
            <v>49.416806722689074</v>
          </cell>
          <cell r="E20">
            <v>25</v>
          </cell>
          <cell r="F20" t="str">
            <v>ars</v>
          </cell>
        </row>
        <row r="21">
          <cell r="A21" t="str">
            <v>Pea, Cow</v>
          </cell>
          <cell r="B21" t="str">
            <v>Vigna unguiculata</v>
          </cell>
          <cell r="C21" t="str">
            <v>Cover</v>
          </cell>
          <cell r="D21">
            <v>40.036764705882355</v>
          </cell>
          <cell r="E21">
            <v>20</v>
          </cell>
          <cell r="F21" t="str">
            <v>ars</v>
          </cell>
        </row>
        <row r="22">
          <cell r="A22" t="str">
            <v>Radish, (Oil Seed)</v>
          </cell>
          <cell r="B22" t="str">
            <v>Raphanus sativus</v>
          </cell>
          <cell r="C22" t="str">
            <v>Cover</v>
          </cell>
          <cell r="D22">
            <v>8.8696832579185525</v>
          </cell>
          <cell r="E22">
            <v>19</v>
          </cell>
          <cell r="F22" t="str">
            <v>ars</v>
          </cell>
        </row>
        <row r="23">
          <cell r="A23" t="str">
            <v>Rapeseed</v>
          </cell>
          <cell r="B23" t="str">
            <v>Brassica napus</v>
          </cell>
          <cell r="C23" t="str">
            <v>Cover</v>
          </cell>
          <cell r="D23">
            <v>2.9377294866991388</v>
          </cell>
          <cell r="E23">
            <v>19</v>
          </cell>
          <cell r="F23" t="str">
            <v>ars</v>
          </cell>
        </row>
        <row r="24">
          <cell r="A24" t="str">
            <v>Rye, Winter Cereal</v>
          </cell>
          <cell r="B24" t="str">
            <v>Secale cereale</v>
          </cell>
          <cell r="C24" t="str">
            <v>Nurse/Cover</v>
          </cell>
          <cell r="D24">
            <v>46.122352941176466</v>
          </cell>
          <cell r="E24">
            <v>37</v>
          </cell>
          <cell r="F24" t="str">
            <v>nrcs-ars</v>
          </cell>
        </row>
        <row r="25">
          <cell r="A25" t="str">
            <v>Ryegrass, Annual</v>
          </cell>
          <cell r="B25" t="str">
            <v>Lolium multiflorum</v>
          </cell>
          <cell r="C25" t="str">
            <v>Nurse/Cover</v>
          </cell>
          <cell r="D25">
            <v>15.6816</v>
          </cell>
          <cell r="E25">
            <v>25</v>
          </cell>
          <cell r="F25" t="str">
            <v>ui</v>
          </cell>
        </row>
        <row r="26">
          <cell r="A26" t="str">
            <v>Ryegrass, Perennial (forage only)</v>
          </cell>
          <cell r="B26" t="str">
            <v>Lolium perenne</v>
          </cell>
          <cell r="C26" t="str">
            <v>Cover</v>
          </cell>
          <cell r="D26" t="str">
            <v>n/a</v>
          </cell>
          <cell r="E26">
            <v>25</v>
          </cell>
          <cell r="F26" t="str">
            <v>est</v>
          </cell>
        </row>
        <row r="27">
          <cell r="A27" t="str">
            <v>Sorghum-sudangrass</v>
          </cell>
          <cell r="B27" t="str">
            <v xml:space="preserve">Sorghum bicolor </v>
          </cell>
          <cell r="C27" t="str">
            <v>Cover</v>
          </cell>
          <cell r="D27">
            <v>32.944537815126047</v>
          </cell>
          <cell r="E27">
            <v>52</v>
          </cell>
          <cell r="F27" t="str">
            <v>ars-est</v>
          </cell>
        </row>
        <row r="28">
          <cell r="A28" t="str">
            <v>Sudangrass</v>
          </cell>
          <cell r="B28" t="str">
            <v xml:space="preserve">Sorghum bicolor </v>
          </cell>
          <cell r="C28" t="str">
            <v>Cover</v>
          </cell>
          <cell r="D28">
            <v>16.771764705882354</v>
          </cell>
          <cell r="E28">
            <v>50</v>
          </cell>
          <cell r="F28" t="str">
            <v>ars</v>
          </cell>
        </row>
        <row r="29">
          <cell r="A29" t="str">
            <v>Triticale</v>
          </cell>
          <cell r="B29" t="str">
            <v>Triticosecale rimpaui</v>
          </cell>
          <cell r="C29" t="str">
            <v>Nurse/Cover</v>
          </cell>
          <cell r="D29">
            <v>69.183529411764709</v>
          </cell>
          <cell r="E29">
            <v>35</v>
          </cell>
          <cell r="F29" t="str">
            <v>est</v>
          </cell>
        </row>
        <row r="30">
          <cell r="A30" t="str">
            <v>Turnips/Pasja</v>
          </cell>
          <cell r="B30" t="str">
            <v>Brassica rapa</v>
          </cell>
          <cell r="C30" t="str">
            <v>Cover</v>
          </cell>
          <cell r="D30">
            <v>2.9756356736242884</v>
          </cell>
          <cell r="E30">
            <v>19</v>
          </cell>
          <cell r="F30" t="str">
            <v>ars</v>
          </cell>
        </row>
        <row r="31">
          <cell r="A31" t="str">
            <v>Vetch, Hairy</v>
          </cell>
          <cell r="B31" t="str">
            <v xml:space="preserve">Vicia villosa </v>
          </cell>
          <cell r="C31" t="str">
            <v>Cover</v>
          </cell>
          <cell r="D31">
            <v>39.204000000000001</v>
          </cell>
          <cell r="E31">
            <v>11</v>
          </cell>
          <cell r="F31" t="str">
            <v>nrcs-ui</v>
          </cell>
        </row>
        <row r="32">
          <cell r="A32" t="str">
            <v>Wheat, (Winter &amp; Spelt)</v>
          </cell>
          <cell r="B32" t="str">
            <v>Triticum aestivum</v>
          </cell>
          <cell r="C32" t="str">
            <v>Nurse/Cover</v>
          </cell>
          <cell r="D32">
            <v>73.795764705882348</v>
          </cell>
          <cell r="E32">
            <v>35</v>
          </cell>
          <cell r="F32" t="str">
            <v>ui</v>
          </cell>
        </row>
        <row r="33">
          <cell r="A33" t="str">
            <v>Phacelia</v>
          </cell>
          <cell r="E33">
            <v>25</v>
          </cell>
          <cell r="F33" t="str">
            <v>Estimating plant-available nitrogen release from cover crops - Dan M. Sullivan, Extension soil scientist, and Nick D. Andrews, small farms Extension agent; both of Oregon State University</v>
          </cell>
        </row>
        <row r="34">
          <cell r="A34" t="str">
            <v>Hemp, Sunn</v>
          </cell>
          <cell r="E34">
            <v>20</v>
          </cell>
          <cell r="F34" t="str">
            <v>Estimating plant-available nitrogen release from cover crops - Dan M. Sullivan, Extension soil scientist, and Nick D. Andrews, small farms Extension agent; both of Oregon State University</v>
          </cell>
        </row>
        <row r="35">
          <cell r="A35" t="str">
            <v>Soybean, (Forage &amp; Field)</v>
          </cell>
          <cell r="E35">
            <v>20</v>
          </cell>
          <cell r="F35" t="str">
            <v>Estimating plant-available nitrogen release from cover crops - Dan M. Sullivan, Extension soil scientist, and Nick D. Andrews, small farms Extension agent; both of Oregon State University</v>
          </cell>
        </row>
        <row r="36">
          <cell r="A36" t="str">
            <v>Sunflower</v>
          </cell>
          <cell r="E36">
            <v>35</v>
          </cell>
          <cell r="F36" t="str">
            <v>Estimating plant-available nitrogen release from cover crops - Dan M. Sullivan, Extension soil scientist, and Nick D. Andrews, small farms Extension agent; both of Oregon State University</v>
          </cell>
        </row>
        <row r="43">
          <cell r="E43" t="str">
            <v>*all are estimated to some degree. Most sources give ranges so aninturpelation was made to represent the C:N at anthesis</v>
          </cell>
        </row>
        <row r="44">
          <cell r="E44" t="str">
            <v>ars= ARS Cover Crop Chart</v>
          </cell>
        </row>
        <row r="45">
          <cell r="E45" t="str">
            <v>est= estimated based on like species</v>
          </cell>
        </row>
        <row r="46">
          <cell r="E46" t="str">
            <v>ui=Plumer</v>
          </cell>
        </row>
        <row r="47">
          <cell r="E47" t="str">
            <v>nrcs=NRCS-Carbon to Nitrogen Ratios</v>
          </cell>
        </row>
        <row r="48">
          <cell r="C48" t="str">
            <v>=I changed these</v>
          </cell>
        </row>
      </sheetData>
      <sheetData sheetId="2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
      <sheetName val="Indiana"/>
      <sheetName val="Information Sheet"/>
      <sheetName val="CoFrostFreeze"/>
      <sheetName val="Calculations"/>
      <sheetName val="States"/>
      <sheetName val="PlantData"/>
      <sheetName val="Michigan"/>
    </sheetNames>
    <sheetDataSet>
      <sheetData sheetId="0"/>
      <sheetData sheetId="1"/>
      <sheetData sheetId="2"/>
      <sheetData sheetId="3">
        <row r="1">
          <cell r="B1" t="str">
            <v>None</v>
          </cell>
        </row>
        <row r="105">
          <cell r="B105" t="str">
            <v>All Counties Average</v>
          </cell>
        </row>
        <row r="106">
          <cell r="B106" t="str">
            <v>Adams</v>
          </cell>
        </row>
        <row r="107">
          <cell r="B107" t="str">
            <v>Allen</v>
          </cell>
        </row>
        <row r="108">
          <cell r="B108" t="str">
            <v>Bartholomew</v>
          </cell>
        </row>
        <row r="109">
          <cell r="B109" t="str">
            <v>Benton</v>
          </cell>
        </row>
        <row r="110">
          <cell r="B110" t="str">
            <v>Blackford</v>
          </cell>
        </row>
        <row r="111">
          <cell r="B111" t="str">
            <v>Boone</v>
          </cell>
        </row>
        <row r="112">
          <cell r="B112" t="str">
            <v>Brown</v>
          </cell>
        </row>
        <row r="113">
          <cell r="B113" t="str">
            <v>Carroll</v>
          </cell>
        </row>
        <row r="114">
          <cell r="B114" t="str">
            <v>Cass</v>
          </cell>
        </row>
        <row r="115">
          <cell r="B115" t="str">
            <v>Clark</v>
          </cell>
        </row>
        <row r="116">
          <cell r="B116" t="str">
            <v>Clay</v>
          </cell>
        </row>
        <row r="117">
          <cell r="B117" t="str">
            <v>Clinton</v>
          </cell>
        </row>
        <row r="118">
          <cell r="B118" t="str">
            <v>Crawford</v>
          </cell>
        </row>
        <row r="119">
          <cell r="B119" t="str">
            <v>Daviess</v>
          </cell>
        </row>
        <row r="120">
          <cell r="B120" t="str">
            <v>De Kalb</v>
          </cell>
        </row>
        <row r="121">
          <cell r="B121" t="str">
            <v>Dearborn</v>
          </cell>
        </row>
        <row r="122">
          <cell r="B122" t="str">
            <v>Decatur</v>
          </cell>
        </row>
        <row r="123">
          <cell r="B123" t="str">
            <v>Delaware</v>
          </cell>
        </row>
        <row r="124">
          <cell r="B124" t="str">
            <v>Dubois</v>
          </cell>
        </row>
        <row r="125">
          <cell r="B125" t="str">
            <v>Elkhart</v>
          </cell>
        </row>
        <row r="126">
          <cell r="B126" t="str">
            <v>Fayette</v>
          </cell>
        </row>
        <row r="127">
          <cell r="B127" t="str">
            <v>Floyd</v>
          </cell>
        </row>
        <row r="128">
          <cell r="B128" t="str">
            <v>Fountain</v>
          </cell>
        </row>
        <row r="129">
          <cell r="B129" t="str">
            <v>Franklin</v>
          </cell>
        </row>
        <row r="130">
          <cell r="B130" t="str">
            <v>Fulton</v>
          </cell>
        </row>
        <row r="131">
          <cell r="B131" t="str">
            <v>Gibson</v>
          </cell>
        </row>
        <row r="132">
          <cell r="B132" t="str">
            <v>Grant</v>
          </cell>
        </row>
        <row r="133">
          <cell r="B133" t="str">
            <v>Greene</v>
          </cell>
        </row>
        <row r="134">
          <cell r="B134" t="str">
            <v>Hamilton</v>
          </cell>
        </row>
        <row r="135">
          <cell r="B135" t="str">
            <v>Hancock</v>
          </cell>
        </row>
        <row r="136">
          <cell r="B136" t="str">
            <v>Harrison</v>
          </cell>
        </row>
        <row r="137">
          <cell r="B137" t="str">
            <v>Hendricks</v>
          </cell>
        </row>
        <row r="138">
          <cell r="B138" t="str">
            <v>Henry</v>
          </cell>
        </row>
        <row r="139">
          <cell r="B139" t="str">
            <v>Howard</v>
          </cell>
        </row>
        <row r="140">
          <cell r="B140" t="str">
            <v>Huntington</v>
          </cell>
        </row>
        <row r="141">
          <cell r="B141" t="str">
            <v>Jackson</v>
          </cell>
        </row>
        <row r="142">
          <cell r="B142" t="str">
            <v>Jasper</v>
          </cell>
        </row>
        <row r="143">
          <cell r="B143" t="str">
            <v>Jay</v>
          </cell>
        </row>
        <row r="144">
          <cell r="B144" t="str">
            <v>Jefferson</v>
          </cell>
        </row>
        <row r="145">
          <cell r="B145" t="str">
            <v>Jennings</v>
          </cell>
        </row>
        <row r="146">
          <cell r="B146" t="str">
            <v>Johnson</v>
          </cell>
        </row>
        <row r="147">
          <cell r="B147" t="str">
            <v>Knox</v>
          </cell>
        </row>
        <row r="148">
          <cell r="B148" t="str">
            <v>Kosciusko</v>
          </cell>
        </row>
        <row r="149">
          <cell r="B149" t="str">
            <v>La Porte</v>
          </cell>
        </row>
        <row r="150">
          <cell r="B150" t="str">
            <v>Lagrange</v>
          </cell>
        </row>
        <row r="151">
          <cell r="B151" t="str">
            <v>Lake</v>
          </cell>
        </row>
        <row r="152">
          <cell r="B152" t="str">
            <v>Lawrence</v>
          </cell>
        </row>
        <row r="153">
          <cell r="B153" t="str">
            <v>Madison</v>
          </cell>
        </row>
        <row r="154">
          <cell r="B154" t="str">
            <v>Marion</v>
          </cell>
        </row>
        <row r="155">
          <cell r="B155" t="str">
            <v>Marshall</v>
          </cell>
        </row>
        <row r="156">
          <cell r="B156" t="str">
            <v>Martin</v>
          </cell>
        </row>
        <row r="157">
          <cell r="B157" t="str">
            <v>Miami</v>
          </cell>
        </row>
        <row r="158">
          <cell r="B158" t="str">
            <v>Monroe</v>
          </cell>
        </row>
        <row r="159">
          <cell r="B159" t="str">
            <v>Montgomery</v>
          </cell>
        </row>
        <row r="160">
          <cell r="B160" t="str">
            <v>Morgan</v>
          </cell>
        </row>
        <row r="161">
          <cell r="B161" t="str">
            <v>Newton</v>
          </cell>
        </row>
        <row r="162">
          <cell r="B162" t="str">
            <v>Noble</v>
          </cell>
        </row>
        <row r="163">
          <cell r="B163" t="str">
            <v>Ohio</v>
          </cell>
        </row>
        <row r="164">
          <cell r="B164" t="str">
            <v>Orange</v>
          </cell>
        </row>
        <row r="165">
          <cell r="B165" t="str">
            <v>Owen</v>
          </cell>
        </row>
        <row r="166">
          <cell r="B166" t="str">
            <v>Parke</v>
          </cell>
        </row>
        <row r="167">
          <cell r="B167" t="str">
            <v>Perry</v>
          </cell>
        </row>
        <row r="168">
          <cell r="B168" t="str">
            <v>Pike</v>
          </cell>
        </row>
        <row r="169">
          <cell r="B169" t="str">
            <v>Porter</v>
          </cell>
        </row>
        <row r="170">
          <cell r="B170" t="str">
            <v>Posey</v>
          </cell>
        </row>
        <row r="171">
          <cell r="B171" t="str">
            <v>Pulaski</v>
          </cell>
        </row>
        <row r="172">
          <cell r="B172" t="str">
            <v>Putnam</v>
          </cell>
        </row>
        <row r="173">
          <cell r="B173" t="str">
            <v>Randolph</v>
          </cell>
        </row>
        <row r="174">
          <cell r="B174" t="str">
            <v>Ripley</v>
          </cell>
        </row>
        <row r="175">
          <cell r="B175" t="str">
            <v>Rush</v>
          </cell>
        </row>
        <row r="176">
          <cell r="B176" t="str">
            <v>Scott</v>
          </cell>
        </row>
        <row r="177">
          <cell r="B177" t="str">
            <v>Shelby</v>
          </cell>
        </row>
        <row r="178">
          <cell r="B178" t="str">
            <v>Spencer</v>
          </cell>
        </row>
        <row r="179">
          <cell r="B179" t="str">
            <v>St. Joseph</v>
          </cell>
        </row>
        <row r="180">
          <cell r="B180" t="str">
            <v>Starke</v>
          </cell>
        </row>
        <row r="181">
          <cell r="B181" t="str">
            <v>Steuben</v>
          </cell>
        </row>
        <row r="182">
          <cell r="B182" t="str">
            <v>Sullivan</v>
          </cell>
        </row>
        <row r="183">
          <cell r="B183" t="str">
            <v>Switzerland</v>
          </cell>
        </row>
        <row r="184">
          <cell r="B184" t="str">
            <v>Tippecanoe</v>
          </cell>
        </row>
        <row r="185">
          <cell r="B185" t="str">
            <v>Tipton</v>
          </cell>
        </row>
        <row r="186">
          <cell r="B186" t="str">
            <v>Union</v>
          </cell>
        </row>
        <row r="187">
          <cell r="B187" t="str">
            <v>Vanderburgh</v>
          </cell>
        </row>
        <row r="188">
          <cell r="B188" t="str">
            <v>Vermillion</v>
          </cell>
        </row>
        <row r="189">
          <cell r="B189" t="str">
            <v>Vigo</v>
          </cell>
        </row>
        <row r="190">
          <cell r="B190" t="str">
            <v>Wabash</v>
          </cell>
        </row>
        <row r="191">
          <cell r="B191" t="str">
            <v>Warren</v>
          </cell>
        </row>
        <row r="192">
          <cell r="B192" t="str">
            <v>Warrick</v>
          </cell>
        </row>
        <row r="193">
          <cell r="B193" t="str">
            <v>Washington</v>
          </cell>
        </row>
        <row r="194">
          <cell r="B194" t="str">
            <v>Wayne</v>
          </cell>
        </row>
        <row r="195">
          <cell r="B195" t="str">
            <v>Wells</v>
          </cell>
        </row>
        <row r="196">
          <cell r="B196" t="str">
            <v>White</v>
          </cell>
        </row>
        <row r="197">
          <cell r="B197" t="str">
            <v>Whitley</v>
          </cell>
        </row>
        <row r="198">
          <cell r="B198" t="str">
            <v>All Counties Average</v>
          </cell>
        </row>
        <row r="199">
          <cell r="B199" t="str">
            <v>Adair</v>
          </cell>
        </row>
        <row r="200">
          <cell r="B200" t="str">
            <v>Adams</v>
          </cell>
        </row>
        <row r="201">
          <cell r="B201" t="str">
            <v>Allamakee</v>
          </cell>
        </row>
        <row r="202">
          <cell r="B202" t="str">
            <v>Appanoose</v>
          </cell>
        </row>
        <row r="203">
          <cell r="B203" t="str">
            <v>Audubon</v>
          </cell>
        </row>
        <row r="204">
          <cell r="B204" t="str">
            <v>Benton</v>
          </cell>
        </row>
        <row r="205">
          <cell r="B205" t="str">
            <v>Black Hawk</v>
          </cell>
        </row>
        <row r="206">
          <cell r="B206" t="str">
            <v>Boone</v>
          </cell>
        </row>
        <row r="207">
          <cell r="B207" t="str">
            <v>Bremer</v>
          </cell>
        </row>
        <row r="208">
          <cell r="B208" t="str">
            <v>Buchanan</v>
          </cell>
        </row>
        <row r="209">
          <cell r="B209" t="str">
            <v>Buena Vista</v>
          </cell>
        </row>
        <row r="210">
          <cell r="B210" t="str">
            <v>Butler</v>
          </cell>
        </row>
        <row r="211">
          <cell r="B211" t="str">
            <v>Calhoun</v>
          </cell>
        </row>
        <row r="212">
          <cell r="B212" t="str">
            <v>Carroll</v>
          </cell>
        </row>
        <row r="213">
          <cell r="B213" t="str">
            <v>Cass</v>
          </cell>
        </row>
        <row r="214">
          <cell r="B214" t="str">
            <v>Cedar</v>
          </cell>
        </row>
        <row r="215">
          <cell r="B215" t="str">
            <v>Cerro Gordo</v>
          </cell>
        </row>
        <row r="216">
          <cell r="B216" t="str">
            <v>Cherokee</v>
          </cell>
        </row>
        <row r="217">
          <cell r="B217" t="str">
            <v>Chickasaw</v>
          </cell>
        </row>
        <row r="218">
          <cell r="B218" t="str">
            <v>Clarke</v>
          </cell>
        </row>
        <row r="219">
          <cell r="B219" t="str">
            <v>Clay</v>
          </cell>
        </row>
        <row r="220">
          <cell r="B220" t="str">
            <v>Clayton</v>
          </cell>
        </row>
        <row r="221">
          <cell r="B221" t="str">
            <v>Clinton</v>
          </cell>
        </row>
        <row r="222">
          <cell r="B222" t="str">
            <v>Crawford</v>
          </cell>
        </row>
        <row r="223">
          <cell r="B223" t="str">
            <v>Dallas</v>
          </cell>
        </row>
        <row r="224">
          <cell r="B224" t="str">
            <v>Davis</v>
          </cell>
        </row>
        <row r="225">
          <cell r="B225" t="str">
            <v>Decatur</v>
          </cell>
        </row>
        <row r="226">
          <cell r="B226" t="str">
            <v>Delaware</v>
          </cell>
        </row>
        <row r="227">
          <cell r="B227" t="str">
            <v>Des Moines</v>
          </cell>
        </row>
        <row r="228">
          <cell r="B228" t="str">
            <v>Dickinson</v>
          </cell>
        </row>
        <row r="229">
          <cell r="B229" t="str">
            <v>Dubuque</v>
          </cell>
        </row>
        <row r="230">
          <cell r="B230" t="str">
            <v>Emmet</v>
          </cell>
        </row>
        <row r="231">
          <cell r="B231" t="str">
            <v>Fayette</v>
          </cell>
        </row>
        <row r="232">
          <cell r="B232" t="str">
            <v>Floyd</v>
          </cell>
        </row>
        <row r="233">
          <cell r="B233" t="str">
            <v>Franklin</v>
          </cell>
        </row>
        <row r="234">
          <cell r="B234" t="str">
            <v>Fremont</v>
          </cell>
        </row>
        <row r="235">
          <cell r="B235" t="str">
            <v>Greene</v>
          </cell>
        </row>
        <row r="236">
          <cell r="B236" t="str">
            <v>Grundy</v>
          </cell>
        </row>
        <row r="237">
          <cell r="B237" t="str">
            <v>Guthrie</v>
          </cell>
        </row>
        <row r="238">
          <cell r="B238" t="str">
            <v>Hamilton</v>
          </cell>
        </row>
        <row r="239">
          <cell r="B239" t="str">
            <v>Hancock</v>
          </cell>
        </row>
        <row r="240">
          <cell r="B240" t="str">
            <v>Hardin</v>
          </cell>
        </row>
        <row r="241">
          <cell r="B241" t="str">
            <v>Harrison</v>
          </cell>
        </row>
        <row r="242">
          <cell r="B242" t="str">
            <v>Henry</v>
          </cell>
        </row>
        <row r="243">
          <cell r="B243" t="str">
            <v>Howard</v>
          </cell>
        </row>
        <row r="244">
          <cell r="B244" t="str">
            <v>Humboldt</v>
          </cell>
        </row>
        <row r="245">
          <cell r="B245" t="str">
            <v>Ida</v>
          </cell>
        </row>
        <row r="246">
          <cell r="B246" t="str">
            <v>Iowa</v>
          </cell>
        </row>
        <row r="247">
          <cell r="B247" t="str">
            <v>Jackson</v>
          </cell>
        </row>
        <row r="248">
          <cell r="B248" t="str">
            <v>Jasper</v>
          </cell>
        </row>
        <row r="249">
          <cell r="B249" t="str">
            <v>Jefferson</v>
          </cell>
        </row>
        <row r="250">
          <cell r="B250" t="str">
            <v>Johnson</v>
          </cell>
        </row>
        <row r="251">
          <cell r="B251" t="str">
            <v>Jones</v>
          </cell>
        </row>
        <row r="252">
          <cell r="B252" t="str">
            <v>Keokuk</v>
          </cell>
        </row>
        <row r="253">
          <cell r="B253" t="str">
            <v>Kossuth</v>
          </cell>
        </row>
        <row r="254">
          <cell r="B254" t="str">
            <v>Lee</v>
          </cell>
        </row>
        <row r="255">
          <cell r="B255" t="str">
            <v>Linn</v>
          </cell>
        </row>
        <row r="256">
          <cell r="B256" t="str">
            <v>Louisa</v>
          </cell>
        </row>
        <row r="257">
          <cell r="B257" t="str">
            <v>Lucas</v>
          </cell>
        </row>
        <row r="258">
          <cell r="B258" t="str">
            <v>Lyon</v>
          </cell>
        </row>
        <row r="259">
          <cell r="B259" t="str">
            <v>Madison</v>
          </cell>
        </row>
        <row r="260">
          <cell r="B260" t="str">
            <v>Mahaska</v>
          </cell>
        </row>
        <row r="261">
          <cell r="B261" t="str">
            <v>Marion</v>
          </cell>
        </row>
        <row r="262">
          <cell r="B262" t="str">
            <v>Marshall</v>
          </cell>
        </row>
        <row r="263">
          <cell r="B263" t="str">
            <v>Mills</v>
          </cell>
        </row>
        <row r="264">
          <cell r="B264" t="str">
            <v>Mitchell</v>
          </cell>
        </row>
        <row r="265">
          <cell r="B265" t="str">
            <v>Monona</v>
          </cell>
        </row>
        <row r="266">
          <cell r="B266" t="str">
            <v>Monroe</v>
          </cell>
        </row>
        <row r="267">
          <cell r="B267" t="str">
            <v>Montgomery</v>
          </cell>
        </row>
        <row r="268">
          <cell r="B268" t="str">
            <v>Muscatine</v>
          </cell>
        </row>
        <row r="269">
          <cell r="B269" t="str">
            <v>O'Brien</v>
          </cell>
        </row>
        <row r="270">
          <cell r="B270" t="str">
            <v>Osceola</v>
          </cell>
        </row>
        <row r="271">
          <cell r="B271" t="str">
            <v>Page</v>
          </cell>
        </row>
        <row r="272">
          <cell r="B272" t="str">
            <v>Palo Alto</v>
          </cell>
        </row>
        <row r="273">
          <cell r="B273" t="str">
            <v>Plymouth</v>
          </cell>
        </row>
        <row r="274">
          <cell r="B274" t="str">
            <v>Pocahontas</v>
          </cell>
        </row>
        <row r="275">
          <cell r="B275" t="str">
            <v>Polk</v>
          </cell>
        </row>
        <row r="276">
          <cell r="B276" t="str">
            <v>Pottawattamie</v>
          </cell>
        </row>
        <row r="277">
          <cell r="B277" t="str">
            <v>Poweshiek</v>
          </cell>
        </row>
        <row r="278">
          <cell r="B278" t="str">
            <v>Ringgold</v>
          </cell>
        </row>
        <row r="279">
          <cell r="B279" t="str">
            <v>Sac</v>
          </cell>
        </row>
        <row r="280">
          <cell r="B280" t="str">
            <v>Scott</v>
          </cell>
        </row>
        <row r="281">
          <cell r="B281" t="str">
            <v>Shelby</v>
          </cell>
        </row>
        <row r="282">
          <cell r="B282" t="str">
            <v>Sioux</v>
          </cell>
        </row>
        <row r="283">
          <cell r="B283" t="str">
            <v>Story</v>
          </cell>
        </row>
        <row r="284">
          <cell r="B284" t="str">
            <v>Tama</v>
          </cell>
        </row>
        <row r="285">
          <cell r="B285" t="str">
            <v>Taylor</v>
          </cell>
        </row>
        <row r="286">
          <cell r="B286" t="str">
            <v>Union</v>
          </cell>
        </row>
        <row r="287">
          <cell r="B287" t="str">
            <v>Van Buren</v>
          </cell>
        </row>
        <row r="288">
          <cell r="B288" t="str">
            <v>Wapello</v>
          </cell>
        </row>
        <row r="289">
          <cell r="B289" t="str">
            <v>Warren</v>
          </cell>
        </row>
        <row r="290">
          <cell r="B290" t="str">
            <v>Washington</v>
          </cell>
        </row>
        <row r="291">
          <cell r="B291" t="str">
            <v>Wayne</v>
          </cell>
        </row>
        <row r="292">
          <cell r="B292" t="str">
            <v>Webster</v>
          </cell>
        </row>
        <row r="293">
          <cell r="B293" t="str">
            <v>Winnebago</v>
          </cell>
        </row>
        <row r="294">
          <cell r="B294" t="str">
            <v>Winneshiek</v>
          </cell>
        </row>
        <row r="295">
          <cell r="B295" t="str">
            <v>Woodbury</v>
          </cell>
        </row>
        <row r="296">
          <cell r="B296" t="str">
            <v>Worth</v>
          </cell>
        </row>
        <row r="297">
          <cell r="B297" t="str">
            <v>Wright</v>
          </cell>
        </row>
        <row r="298">
          <cell r="B298" t="str">
            <v>All Counties Average</v>
          </cell>
        </row>
        <row r="299">
          <cell r="B299" t="str">
            <v>Alcona</v>
          </cell>
        </row>
        <row r="300">
          <cell r="B300" t="str">
            <v>Alger</v>
          </cell>
        </row>
        <row r="301">
          <cell r="B301" t="str">
            <v>Allegan</v>
          </cell>
        </row>
        <row r="302">
          <cell r="B302" t="str">
            <v>Alpena</v>
          </cell>
        </row>
        <row r="303">
          <cell r="B303" t="str">
            <v>Antrim</v>
          </cell>
        </row>
        <row r="304">
          <cell r="B304" t="str">
            <v>Arenac</v>
          </cell>
        </row>
        <row r="305">
          <cell r="B305" t="str">
            <v>Baraga</v>
          </cell>
        </row>
        <row r="306">
          <cell r="B306" t="str">
            <v>Barry</v>
          </cell>
        </row>
        <row r="307">
          <cell r="B307" t="str">
            <v>Bay</v>
          </cell>
        </row>
        <row r="308">
          <cell r="B308" t="str">
            <v>Benzie</v>
          </cell>
        </row>
        <row r="309">
          <cell r="B309" t="str">
            <v>Berrien</v>
          </cell>
        </row>
        <row r="310">
          <cell r="B310" t="str">
            <v>Branch</v>
          </cell>
        </row>
        <row r="311">
          <cell r="B311" t="str">
            <v>Calhoun</v>
          </cell>
        </row>
        <row r="312">
          <cell r="B312" t="str">
            <v>Cass</v>
          </cell>
        </row>
        <row r="313">
          <cell r="B313" t="str">
            <v>Charlevoix</v>
          </cell>
        </row>
        <row r="314">
          <cell r="B314" t="str">
            <v>Cheboygan</v>
          </cell>
        </row>
        <row r="315">
          <cell r="B315" t="str">
            <v>Chippewa</v>
          </cell>
        </row>
        <row r="316">
          <cell r="B316" t="str">
            <v>Clare</v>
          </cell>
        </row>
        <row r="317">
          <cell r="B317" t="str">
            <v>Clinton</v>
          </cell>
        </row>
        <row r="318">
          <cell r="B318" t="str">
            <v>Crawford</v>
          </cell>
        </row>
        <row r="319">
          <cell r="B319" t="str">
            <v>Delta</v>
          </cell>
        </row>
        <row r="320">
          <cell r="B320" t="str">
            <v>Dickinson</v>
          </cell>
        </row>
        <row r="321">
          <cell r="B321" t="str">
            <v>Eaton</v>
          </cell>
        </row>
        <row r="322">
          <cell r="B322" t="str">
            <v>Emmet</v>
          </cell>
        </row>
        <row r="323">
          <cell r="B323" t="str">
            <v>Genesee</v>
          </cell>
        </row>
        <row r="324">
          <cell r="B324" t="str">
            <v>Gladwin</v>
          </cell>
        </row>
        <row r="325">
          <cell r="B325" t="str">
            <v>Gogebic</v>
          </cell>
        </row>
        <row r="326">
          <cell r="B326" t="str">
            <v>Grand Traverse</v>
          </cell>
        </row>
        <row r="327">
          <cell r="B327" t="str">
            <v>Gratiot</v>
          </cell>
        </row>
        <row r="328">
          <cell r="B328" t="str">
            <v>Hillsdale</v>
          </cell>
        </row>
        <row r="329">
          <cell r="B329" t="str">
            <v>Houghton</v>
          </cell>
        </row>
        <row r="330">
          <cell r="B330" t="str">
            <v>Huron</v>
          </cell>
        </row>
        <row r="331">
          <cell r="B331" t="str">
            <v>Ingham</v>
          </cell>
        </row>
        <row r="332">
          <cell r="B332" t="str">
            <v>Ionia</v>
          </cell>
        </row>
        <row r="333">
          <cell r="B333" t="str">
            <v>Iosco</v>
          </cell>
        </row>
        <row r="334">
          <cell r="B334" t="str">
            <v>Iron</v>
          </cell>
        </row>
        <row r="335">
          <cell r="B335" t="str">
            <v>Isabella</v>
          </cell>
        </row>
        <row r="336">
          <cell r="B336" t="str">
            <v>Jackson</v>
          </cell>
        </row>
        <row r="337">
          <cell r="B337" t="str">
            <v>Kalamazoo</v>
          </cell>
        </row>
        <row r="338">
          <cell r="B338" t="str">
            <v>Kalkaska</v>
          </cell>
        </row>
        <row r="339">
          <cell r="B339" t="str">
            <v>Kent</v>
          </cell>
        </row>
        <row r="340">
          <cell r="B340" t="str">
            <v>Keweenaw</v>
          </cell>
        </row>
        <row r="341">
          <cell r="B341" t="str">
            <v>Lake</v>
          </cell>
        </row>
        <row r="342">
          <cell r="B342" t="str">
            <v>Lapeer</v>
          </cell>
        </row>
        <row r="343">
          <cell r="B343" t="str">
            <v>Leelanau</v>
          </cell>
        </row>
        <row r="344">
          <cell r="B344" t="str">
            <v>Lenawee</v>
          </cell>
        </row>
        <row r="345">
          <cell r="B345" t="str">
            <v>Livingston</v>
          </cell>
        </row>
        <row r="346">
          <cell r="B346" t="str">
            <v>Luce</v>
          </cell>
        </row>
        <row r="347">
          <cell r="B347" t="str">
            <v>Mackinac</v>
          </cell>
        </row>
        <row r="348">
          <cell r="B348" t="str">
            <v>Macomb</v>
          </cell>
        </row>
        <row r="349">
          <cell r="B349" t="str">
            <v>Manistee</v>
          </cell>
        </row>
        <row r="350">
          <cell r="B350" t="str">
            <v>Marquette</v>
          </cell>
        </row>
        <row r="351">
          <cell r="B351" t="str">
            <v>Mason</v>
          </cell>
        </row>
        <row r="352">
          <cell r="B352" t="str">
            <v>Mecosta</v>
          </cell>
        </row>
        <row r="353">
          <cell r="B353" t="str">
            <v>Menominee</v>
          </cell>
        </row>
        <row r="354">
          <cell r="B354" t="str">
            <v>Midland</v>
          </cell>
        </row>
        <row r="355">
          <cell r="B355" t="str">
            <v>Missaukee</v>
          </cell>
        </row>
        <row r="356">
          <cell r="B356" t="str">
            <v>Monroe</v>
          </cell>
        </row>
        <row r="357">
          <cell r="B357" t="str">
            <v>Montcalm</v>
          </cell>
        </row>
        <row r="358">
          <cell r="B358" t="str">
            <v>Montmorency</v>
          </cell>
        </row>
        <row r="359">
          <cell r="B359" t="str">
            <v>Muskegon</v>
          </cell>
        </row>
        <row r="360">
          <cell r="B360" t="str">
            <v>Newaygo</v>
          </cell>
        </row>
        <row r="361">
          <cell r="B361" t="str">
            <v>Oakland</v>
          </cell>
        </row>
        <row r="362">
          <cell r="B362" t="str">
            <v>Oceana</v>
          </cell>
        </row>
        <row r="363">
          <cell r="B363" t="str">
            <v>Ogemaw</v>
          </cell>
        </row>
        <row r="364">
          <cell r="B364" t="str">
            <v>Ontonagon</v>
          </cell>
        </row>
        <row r="365">
          <cell r="B365" t="str">
            <v>Osceola</v>
          </cell>
        </row>
        <row r="366">
          <cell r="B366" t="str">
            <v>Oscoda</v>
          </cell>
        </row>
        <row r="367">
          <cell r="B367" t="str">
            <v>Otsego</v>
          </cell>
        </row>
        <row r="368">
          <cell r="B368" t="str">
            <v>Ottawa</v>
          </cell>
        </row>
        <row r="369">
          <cell r="B369" t="str">
            <v>Presque Isle</v>
          </cell>
        </row>
        <row r="370">
          <cell r="B370" t="str">
            <v>Roscommon</v>
          </cell>
        </row>
        <row r="371">
          <cell r="B371" t="str">
            <v>Saginaw</v>
          </cell>
        </row>
        <row r="372">
          <cell r="B372" t="str">
            <v>Sanilac</v>
          </cell>
        </row>
        <row r="373">
          <cell r="B373" t="str">
            <v>Schoolcraft</v>
          </cell>
        </row>
        <row r="374">
          <cell r="B374" t="str">
            <v>Shiawassee</v>
          </cell>
        </row>
        <row r="375">
          <cell r="B375" t="str">
            <v>St. Clair</v>
          </cell>
        </row>
        <row r="376">
          <cell r="B376" t="str">
            <v>St. Joseph</v>
          </cell>
        </row>
        <row r="377">
          <cell r="B377" t="str">
            <v>Tuscola</v>
          </cell>
        </row>
        <row r="378">
          <cell r="B378" t="str">
            <v>Van Buren</v>
          </cell>
        </row>
        <row r="379">
          <cell r="B379" t="str">
            <v>Washtenaw</v>
          </cell>
        </row>
        <row r="380">
          <cell r="B380" t="str">
            <v>Wayne</v>
          </cell>
        </row>
        <row r="381">
          <cell r="B381" t="str">
            <v>Wexford</v>
          </cell>
        </row>
        <row r="382">
          <cell r="B382" t="str">
            <v>All Counties Average</v>
          </cell>
        </row>
        <row r="383">
          <cell r="B383" t="str">
            <v>Aitkin</v>
          </cell>
        </row>
        <row r="384">
          <cell r="B384" t="str">
            <v>Anoka</v>
          </cell>
        </row>
        <row r="385">
          <cell r="B385" t="str">
            <v>Becker</v>
          </cell>
        </row>
        <row r="386">
          <cell r="B386" t="str">
            <v>Beltrami</v>
          </cell>
        </row>
        <row r="387">
          <cell r="B387" t="str">
            <v>Benton</v>
          </cell>
        </row>
        <row r="388">
          <cell r="B388" t="str">
            <v>Big Stone</v>
          </cell>
        </row>
        <row r="389">
          <cell r="B389" t="str">
            <v>Blue Earth</v>
          </cell>
        </row>
        <row r="390">
          <cell r="B390" t="str">
            <v>Brown</v>
          </cell>
        </row>
        <row r="391">
          <cell r="B391" t="str">
            <v>Carlton</v>
          </cell>
        </row>
        <row r="392">
          <cell r="B392" t="str">
            <v>Carver</v>
          </cell>
        </row>
        <row r="393">
          <cell r="B393" t="str">
            <v>Cass</v>
          </cell>
        </row>
        <row r="394">
          <cell r="B394" t="str">
            <v>Chippewa</v>
          </cell>
        </row>
        <row r="395">
          <cell r="B395" t="str">
            <v>Chisago</v>
          </cell>
        </row>
        <row r="396">
          <cell r="B396" t="str">
            <v>Clay</v>
          </cell>
        </row>
        <row r="397">
          <cell r="B397" t="str">
            <v>Clearwater</v>
          </cell>
        </row>
        <row r="398">
          <cell r="B398" t="str">
            <v>Cook</v>
          </cell>
        </row>
        <row r="399">
          <cell r="B399" t="str">
            <v>Cottonwood</v>
          </cell>
        </row>
        <row r="400">
          <cell r="B400" t="str">
            <v>Crow Wing</v>
          </cell>
        </row>
        <row r="401">
          <cell r="B401" t="str">
            <v>Dakota</v>
          </cell>
        </row>
        <row r="402">
          <cell r="B402" t="str">
            <v>Dodge</v>
          </cell>
        </row>
        <row r="403">
          <cell r="B403" t="str">
            <v>Douglas</v>
          </cell>
        </row>
        <row r="404">
          <cell r="B404" t="str">
            <v>Faribault</v>
          </cell>
        </row>
        <row r="405">
          <cell r="B405" t="str">
            <v>Fillmore</v>
          </cell>
        </row>
        <row r="406">
          <cell r="B406" t="str">
            <v>Freeborn</v>
          </cell>
        </row>
        <row r="407">
          <cell r="B407" t="str">
            <v>Goodhue</v>
          </cell>
        </row>
        <row r="408">
          <cell r="B408" t="str">
            <v>Grant</v>
          </cell>
        </row>
        <row r="409">
          <cell r="B409" t="str">
            <v>Hennepin</v>
          </cell>
        </row>
        <row r="410">
          <cell r="B410" t="str">
            <v>Houston</v>
          </cell>
        </row>
        <row r="411">
          <cell r="B411" t="str">
            <v>Hubbard</v>
          </cell>
        </row>
        <row r="412">
          <cell r="B412" t="str">
            <v>Isanti</v>
          </cell>
        </row>
        <row r="413">
          <cell r="B413" t="str">
            <v>Itasca</v>
          </cell>
        </row>
        <row r="414">
          <cell r="B414" t="str">
            <v>Jackson</v>
          </cell>
        </row>
        <row r="415">
          <cell r="B415" t="str">
            <v>Kanabec</v>
          </cell>
        </row>
        <row r="416">
          <cell r="B416" t="str">
            <v>Kandiyohi</v>
          </cell>
        </row>
        <row r="417">
          <cell r="B417" t="str">
            <v>Kittson</v>
          </cell>
        </row>
        <row r="418">
          <cell r="B418" t="str">
            <v>Koochiching</v>
          </cell>
        </row>
        <row r="419">
          <cell r="B419" t="str">
            <v>Lac qui Parle</v>
          </cell>
        </row>
        <row r="420">
          <cell r="B420" t="str">
            <v>Lake</v>
          </cell>
        </row>
        <row r="421">
          <cell r="B421" t="str">
            <v>Lake of the Woods</v>
          </cell>
        </row>
        <row r="422">
          <cell r="B422" t="str">
            <v>Le Sueur</v>
          </cell>
        </row>
        <row r="423">
          <cell r="B423" t="str">
            <v>Lincoln</v>
          </cell>
        </row>
        <row r="424">
          <cell r="B424" t="str">
            <v>Lyon</v>
          </cell>
        </row>
        <row r="425">
          <cell r="B425" t="str">
            <v>Mahnomen</v>
          </cell>
        </row>
        <row r="426">
          <cell r="B426" t="str">
            <v>Marshall</v>
          </cell>
        </row>
        <row r="427">
          <cell r="B427" t="str">
            <v>Martin</v>
          </cell>
        </row>
        <row r="428">
          <cell r="B428" t="str">
            <v>McLeod</v>
          </cell>
        </row>
        <row r="429">
          <cell r="B429" t="str">
            <v>Meeker</v>
          </cell>
        </row>
        <row r="430">
          <cell r="B430" t="str">
            <v>Mille Lacs</v>
          </cell>
        </row>
        <row r="431">
          <cell r="B431" t="str">
            <v>Morrison</v>
          </cell>
        </row>
        <row r="432">
          <cell r="B432" t="str">
            <v>Mower</v>
          </cell>
        </row>
        <row r="433">
          <cell r="B433" t="str">
            <v>Murray</v>
          </cell>
        </row>
        <row r="434">
          <cell r="B434" t="str">
            <v>Nicollet</v>
          </cell>
        </row>
        <row r="435">
          <cell r="B435" t="str">
            <v>Nobles</v>
          </cell>
        </row>
        <row r="436">
          <cell r="B436" t="str">
            <v>Norman</v>
          </cell>
        </row>
        <row r="437">
          <cell r="B437" t="str">
            <v>Olmsted</v>
          </cell>
        </row>
        <row r="438">
          <cell r="B438" t="str">
            <v>Otter Tail</v>
          </cell>
        </row>
        <row r="439">
          <cell r="B439" t="str">
            <v>Pennington</v>
          </cell>
        </row>
        <row r="440">
          <cell r="B440" t="str">
            <v>Pine</v>
          </cell>
        </row>
        <row r="441">
          <cell r="B441" t="str">
            <v>Pipestone</v>
          </cell>
        </row>
        <row r="442">
          <cell r="B442" t="str">
            <v>Polk</v>
          </cell>
        </row>
        <row r="443">
          <cell r="B443" t="str">
            <v>Pope</v>
          </cell>
        </row>
        <row r="444">
          <cell r="B444" t="str">
            <v>Ramsey</v>
          </cell>
        </row>
        <row r="445">
          <cell r="B445" t="str">
            <v>Red Lake</v>
          </cell>
        </row>
        <row r="446">
          <cell r="B446" t="str">
            <v>Redwood</v>
          </cell>
        </row>
        <row r="447">
          <cell r="B447" t="str">
            <v>Renville</v>
          </cell>
        </row>
        <row r="448">
          <cell r="B448" t="str">
            <v>Rice</v>
          </cell>
        </row>
        <row r="449">
          <cell r="B449" t="str">
            <v>Rock</v>
          </cell>
        </row>
        <row r="450">
          <cell r="B450" t="str">
            <v>Roseau</v>
          </cell>
        </row>
        <row r="451">
          <cell r="B451" t="str">
            <v>Scott</v>
          </cell>
        </row>
        <row r="452">
          <cell r="B452" t="str">
            <v>Sherburne</v>
          </cell>
        </row>
        <row r="453">
          <cell r="B453" t="str">
            <v>Sibley</v>
          </cell>
        </row>
        <row r="454">
          <cell r="B454" t="str">
            <v>St. Louis</v>
          </cell>
        </row>
        <row r="455">
          <cell r="B455" t="str">
            <v>Stearns</v>
          </cell>
        </row>
        <row r="456">
          <cell r="B456" t="str">
            <v>Steele</v>
          </cell>
        </row>
        <row r="457">
          <cell r="B457" t="str">
            <v>Stevens</v>
          </cell>
        </row>
        <row r="458">
          <cell r="B458" t="str">
            <v>Swift</v>
          </cell>
        </row>
        <row r="459">
          <cell r="B459" t="str">
            <v>Todd</v>
          </cell>
        </row>
        <row r="460">
          <cell r="B460" t="str">
            <v>Traverse</v>
          </cell>
        </row>
        <row r="461">
          <cell r="B461" t="str">
            <v>Wabasha</v>
          </cell>
        </row>
        <row r="462">
          <cell r="B462" t="str">
            <v>Wadena</v>
          </cell>
        </row>
        <row r="463">
          <cell r="B463" t="str">
            <v>Waseca</v>
          </cell>
        </row>
        <row r="464">
          <cell r="B464" t="str">
            <v>Washington</v>
          </cell>
        </row>
        <row r="465">
          <cell r="B465" t="str">
            <v>Watonwan</v>
          </cell>
        </row>
        <row r="466">
          <cell r="B466" t="str">
            <v>Wilkin</v>
          </cell>
        </row>
        <row r="467">
          <cell r="B467" t="str">
            <v>Winona</v>
          </cell>
        </row>
        <row r="468">
          <cell r="B468" t="str">
            <v>Wright</v>
          </cell>
        </row>
        <row r="469">
          <cell r="B469" t="str">
            <v>Yellow Medicine</v>
          </cell>
        </row>
        <row r="524">
          <cell r="B524" t="str">
            <v>All Counties Average</v>
          </cell>
        </row>
        <row r="525">
          <cell r="B525" t="str">
            <v>Adams</v>
          </cell>
        </row>
        <row r="526">
          <cell r="B526" t="str">
            <v>Allen</v>
          </cell>
        </row>
        <row r="527">
          <cell r="B527" t="str">
            <v>Ashland</v>
          </cell>
        </row>
        <row r="528">
          <cell r="B528" t="str">
            <v>Ashtabula</v>
          </cell>
        </row>
        <row r="529">
          <cell r="B529" t="str">
            <v>Athens</v>
          </cell>
        </row>
        <row r="530">
          <cell r="B530" t="str">
            <v>Auglaize</v>
          </cell>
        </row>
        <row r="531">
          <cell r="B531" t="str">
            <v>Belmont</v>
          </cell>
        </row>
        <row r="532">
          <cell r="B532" t="str">
            <v>Brown</v>
          </cell>
        </row>
        <row r="533">
          <cell r="B533" t="str">
            <v>Butler</v>
          </cell>
        </row>
        <row r="534">
          <cell r="B534" t="str">
            <v>Carroll</v>
          </cell>
        </row>
        <row r="535">
          <cell r="B535" t="str">
            <v>Champaign</v>
          </cell>
        </row>
        <row r="536">
          <cell r="B536" t="str">
            <v>Clark</v>
          </cell>
        </row>
        <row r="537">
          <cell r="B537" t="str">
            <v>Clermont</v>
          </cell>
        </row>
        <row r="538">
          <cell r="B538" t="str">
            <v>Clinton</v>
          </cell>
        </row>
        <row r="539">
          <cell r="B539" t="str">
            <v>Columbiana</v>
          </cell>
        </row>
        <row r="540">
          <cell r="B540" t="str">
            <v>Coshocton</v>
          </cell>
        </row>
        <row r="541">
          <cell r="B541" t="str">
            <v>Crawford</v>
          </cell>
        </row>
        <row r="542">
          <cell r="B542" t="str">
            <v>Cuyahoga</v>
          </cell>
        </row>
        <row r="543">
          <cell r="B543" t="str">
            <v>Darke</v>
          </cell>
        </row>
        <row r="544">
          <cell r="B544" t="str">
            <v>Defiance</v>
          </cell>
        </row>
        <row r="545">
          <cell r="B545" t="str">
            <v>Delaware</v>
          </cell>
        </row>
        <row r="546">
          <cell r="B546" t="str">
            <v>Erie</v>
          </cell>
        </row>
        <row r="547">
          <cell r="B547" t="str">
            <v>Fairfield</v>
          </cell>
        </row>
        <row r="548">
          <cell r="B548" t="str">
            <v>Fayette</v>
          </cell>
        </row>
        <row r="549">
          <cell r="B549" t="str">
            <v>Franklin</v>
          </cell>
        </row>
        <row r="550">
          <cell r="B550" t="str">
            <v>Fulton</v>
          </cell>
        </row>
        <row r="551">
          <cell r="B551" t="str">
            <v>Gallia</v>
          </cell>
        </row>
        <row r="552">
          <cell r="B552" t="str">
            <v>Geauga</v>
          </cell>
        </row>
        <row r="553">
          <cell r="B553" t="str">
            <v>Greene</v>
          </cell>
        </row>
        <row r="554">
          <cell r="B554" t="str">
            <v>Guernsey</v>
          </cell>
        </row>
        <row r="555">
          <cell r="B555" t="str">
            <v>Hamilton</v>
          </cell>
        </row>
        <row r="556">
          <cell r="B556" t="str">
            <v>Hancock</v>
          </cell>
        </row>
        <row r="557">
          <cell r="B557" t="str">
            <v>Hardin</v>
          </cell>
        </row>
        <row r="558">
          <cell r="B558" t="str">
            <v>Harrison</v>
          </cell>
        </row>
        <row r="559">
          <cell r="B559" t="str">
            <v>Henry</v>
          </cell>
        </row>
        <row r="560">
          <cell r="B560" t="str">
            <v>Highland</v>
          </cell>
        </row>
        <row r="561">
          <cell r="B561" t="str">
            <v>Hocking</v>
          </cell>
        </row>
        <row r="562">
          <cell r="B562" t="str">
            <v>Holmes</v>
          </cell>
        </row>
        <row r="563">
          <cell r="B563" t="str">
            <v>Huron</v>
          </cell>
        </row>
        <row r="564">
          <cell r="B564" t="str">
            <v>Jackson</v>
          </cell>
        </row>
        <row r="565">
          <cell r="B565" t="str">
            <v>Jefferson</v>
          </cell>
        </row>
        <row r="566">
          <cell r="B566" t="str">
            <v>Knox</v>
          </cell>
        </row>
        <row r="567">
          <cell r="B567" t="str">
            <v>Lake</v>
          </cell>
        </row>
        <row r="568">
          <cell r="B568" t="str">
            <v>Lawrence</v>
          </cell>
        </row>
        <row r="569">
          <cell r="B569" t="str">
            <v>Licking</v>
          </cell>
        </row>
        <row r="570">
          <cell r="B570" t="str">
            <v>Logan</v>
          </cell>
        </row>
        <row r="571">
          <cell r="B571" t="str">
            <v>Lorain</v>
          </cell>
        </row>
        <row r="572">
          <cell r="B572" t="str">
            <v>Lucas</v>
          </cell>
        </row>
        <row r="573">
          <cell r="B573" t="str">
            <v>Madison</v>
          </cell>
        </row>
        <row r="574">
          <cell r="B574" t="str">
            <v>Mahoning</v>
          </cell>
        </row>
        <row r="575">
          <cell r="B575" t="str">
            <v>Marion</v>
          </cell>
        </row>
        <row r="576">
          <cell r="B576" t="str">
            <v>Medina</v>
          </cell>
        </row>
        <row r="577">
          <cell r="B577" t="str">
            <v>Meigs</v>
          </cell>
        </row>
        <row r="578">
          <cell r="B578" t="str">
            <v>Mercer</v>
          </cell>
        </row>
        <row r="579">
          <cell r="B579" t="str">
            <v>Miami</v>
          </cell>
        </row>
        <row r="580">
          <cell r="B580" t="str">
            <v>Monroe</v>
          </cell>
        </row>
        <row r="581">
          <cell r="B581" t="str">
            <v>Montgomery</v>
          </cell>
        </row>
        <row r="582">
          <cell r="B582" t="str">
            <v>Morgan</v>
          </cell>
        </row>
        <row r="583">
          <cell r="B583" t="str">
            <v>Morrow</v>
          </cell>
        </row>
        <row r="584">
          <cell r="B584" t="str">
            <v>Muskingum</v>
          </cell>
        </row>
        <row r="585">
          <cell r="B585" t="str">
            <v>Noble</v>
          </cell>
        </row>
        <row r="586">
          <cell r="B586" t="str">
            <v>Ottawa</v>
          </cell>
        </row>
        <row r="587">
          <cell r="B587" t="str">
            <v>Paulding</v>
          </cell>
        </row>
        <row r="588">
          <cell r="B588" t="str">
            <v>Perry</v>
          </cell>
        </row>
        <row r="589">
          <cell r="B589" t="str">
            <v>Pickaway</v>
          </cell>
        </row>
        <row r="590">
          <cell r="B590" t="str">
            <v>Pike</v>
          </cell>
        </row>
        <row r="591">
          <cell r="B591" t="str">
            <v>Portage</v>
          </cell>
        </row>
        <row r="592">
          <cell r="B592" t="str">
            <v>Preble</v>
          </cell>
        </row>
        <row r="593">
          <cell r="B593" t="str">
            <v>Putnam</v>
          </cell>
        </row>
        <row r="594">
          <cell r="B594" t="str">
            <v>Richland</v>
          </cell>
        </row>
        <row r="595">
          <cell r="B595" t="str">
            <v>Ross</v>
          </cell>
        </row>
        <row r="596">
          <cell r="B596" t="str">
            <v>Sandusky</v>
          </cell>
        </row>
        <row r="597">
          <cell r="B597" t="str">
            <v>Scioto</v>
          </cell>
        </row>
        <row r="598">
          <cell r="B598" t="str">
            <v>Seneca</v>
          </cell>
        </row>
        <row r="599">
          <cell r="B599" t="str">
            <v>Shelby</v>
          </cell>
        </row>
        <row r="600">
          <cell r="B600" t="str">
            <v>Stark</v>
          </cell>
        </row>
        <row r="601">
          <cell r="B601" t="str">
            <v>Summit</v>
          </cell>
        </row>
        <row r="602">
          <cell r="B602" t="str">
            <v>Trumbull</v>
          </cell>
        </row>
        <row r="603">
          <cell r="B603" t="str">
            <v>Tuscarawas</v>
          </cell>
        </row>
        <row r="604">
          <cell r="B604" t="str">
            <v>Union</v>
          </cell>
        </row>
        <row r="605">
          <cell r="B605" t="str">
            <v>Van Wert</v>
          </cell>
        </row>
        <row r="606">
          <cell r="B606" t="str">
            <v>Vinton</v>
          </cell>
        </row>
        <row r="607">
          <cell r="B607" t="str">
            <v>Warren</v>
          </cell>
        </row>
        <row r="608">
          <cell r="B608" t="str">
            <v>Washington</v>
          </cell>
        </row>
        <row r="609">
          <cell r="B609" t="str">
            <v>Wayne</v>
          </cell>
        </row>
        <row r="610">
          <cell r="B610" t="str">
            <v>Williams</v>
          </cell>
        </row>
        <row r="611">
          <cell r="B611" t="str">
            <v>Wood</v>
          </cell>
        </row>
        <row r="612">
          <cell r="B612" t="str">
            <v>Wyandot</v>
          </cell>
        </row>
        <row r="613">
          <cell r="B613" t="str">
            <v>All Counties Average</v>
          </cell>
        </row>
        <row r="614">
          <cell r="B614" t="str">
            <v>Brant</v>
          </cell>
        </row>
        <row r="615">
          <cell r="B615" t="str">
            <v>Bruce</v>
          </cell>
        </row>
        <row r="616">
          <cell r="B616" t="str">
            <v>Dufferin</v>
          </cell>
        </row>
        <row r="617">
          <cell r="B617" t="str">
            <v>Durham</v>
          </cell>
        </row>
        <row r="618">
          <cell r="B618" t="str">
            <v>Elgin</v>
          </cell>
        </row>
        <row r="619">
          <cell r="B619" t="str">
            <v>Essex</v>
          </cell>
        </row>
        <row r="620">
          <cell r="B620" t="str">
            <v>Frontenac</v>
          </cell>
        </row>
        <row r="621">
          <cell r="B621" t="str">
            <v>Grey</v>
          </cell>
        </row>
        <row r="622">
          <cell r="B622" t="str">
            <v>Haldimand-Norfolk</v>
          </cell>
        </row>
        <row r="623">
          <cell r="B623" t="str">
            <v>Haliburton</v>
          </cell>
        </row>
        <row r="624">
          <cell r="B624" t="str">
            <v>Halton</v>
          </cell>
        </row>
        <row r="625">
          <cell r="B625" t="str">
            <v>Hamilton-Wentworth</v>
          </cell>
        </row>
        <row r="626">
          <cell r="B626" t="str">
            <v>Hastings</v>
          </cell>
        </row>
        <row r="627">
          <cell r="B627" t="str">
            <v>Huron</v>
          </cell>
        </row>
        <row r="628">
          <cell r="B628" t="str">
            <v>Kent</v>
          </cell>
        </row>
        <row r="629">
          <cell r="B629" t="str">
            <v>Lambton</v>
          </cell>
        </row>
        <row r="630">
          <cell r="B630" t="str">
            <v>Lanark</v>
          </cell>
        </row>
        <row r="631">
          <cell r="B631" t="str">
            <v>Leeds &amp; Grenville</v>
          </cell>
        </row>
        <row r="632">
          <cell r="B632" t="str">
            <v>Lennox &amp; Addington</v>
          </cell>
        </row>
        <row r="633">
          <cell r="B633" t="str">
            <v>Manitoulin</v>
          </cell>
        </row>
        <row r="634">
          <cell r="B634" t="str">
            <v>Metropolitan Toronto</v>
          </cell>
        </row>
        <row r="635">
          <cell r="B635" t="str">
            <v>Middlesex</v>
          </cell>
        </row>
        <row r="636">
          <cell r="B636" t="str">
            <v>Muskoka</v>
          </cell>
        </row>
        <row r="637">
          <cell r="B637" t="str">
            <v>Niagara</v>
          </cell>
        </row>
        <row r="638">
          <cell r="B638" t="str">
            <v>Nipissing</v>
          </cell>
        </row>
        <row r="639">
          <cell r="B639" t="str">
            <v>Northumberland</v>
          </cell>
        </row>
        <row r="640">
          <cell r="B640" t="str">
            <v>Ottawa-Carlton</v>
          </cell>
        </row>
        <row r="641">
          <cell r="B641" t="str">
            <v>Oxford</v>
          </cell>
        </row>
        <row r="642">
          <cell r="B642" t="str">
            <v>Parry Sound</v>
          </cell>
        </row>
        <row r="643">
          <cell r="B643" t="str">
            <v>Peel</v>
          </cell>
        </row>
        <row r="644">
          <cell r="B644" t="str">
            <v>Perth</v>
          </cell>
        </row>
        <row r="645">
          <cell r="B645" t="str">
            <v>Peterborough</v>
          </cell>
        </row>
        <row r="646">
          <cell r="B646" t="str">
            <v>Prescott &amp; Russell</v>
          </cell>
        </row>
        <row r="647">
          <cell r="B647" t="str">
            <v>Prince Edward</v>
          </cell>
        </row>
        <row r="648">
          <cell r="B648" t="str">
            <v>Renfrew</v>
          </cell>
        </row>
        <row r="649">
          <cell r="B649" t="str">
            <v>Simcoe</v>
          </cell>
        </row>
        <row r="650">
          <cell r="B650" t="str">
            <v>Stormont Dundas &amp; GL</v>
          </cell>
        </row>
        <row r="651">
          <cell r="B651" t="str">
            <v>Sudbury</v>
          </cell>
        </row>
        <row r="652">
          <cell r="B652" t="str">
            <v>Sudbury Region</v>
          </cell>
        </row>
        <row r="653">
          <cell r="B653" t="str">
            <v>Vickoria</v>
          </cell>
        </row>
        <row r="654">
          <cell r="B654" t="str">
            <v>Waterloo</v>
          </cell>
        </row>
        <row r="655">
          <cell r="B655" t="str">
            <v>Wellington</v>
          </cell>
        </row>
        <row r="656">
          <cell r="B656" t="str">
            <v>York</v>
          </cell>
        </row>
        <row r="657">
          <cell r="B657" t="str">
            <v>All Counties Average</v>
          </cell>
        </row>
        <row r="658">
          <cell r="B658" t="str">
            <v>Adams</v>
          </cell>
        </row>
        <row r="659">
          <cell r="B659" t="str">
            <v>Ashland</v>
          </cell>
        </row>
        <row r="660">
          <cell r="B660" t="str">
            <v>Barron</v>
          </cell>
        </row>
        <row r="661">
          <cell r="B661" t="str">
            <v>Bayfield</v>
          </cell>
        </row>
        <row r="662">
          <cell r="B662" t="str">
            <v>Brown</v>
          </cell>
        </row>
        <row r="663">
          <cell r="B663" t="str">
            <v>Buffalo</v>
          </cell>
        </row>
        <row r="664">
          <cell r="B664" t="str">
            <v>Burnett</v>
          </cell>
        </row>
        <row r="665">
          <cell r="B665" t="str">
            <v>Calumet</v>
          </cell>
        </row>
        <row r="666">
          <cell r="B666" t="str">
            <v>Chippewa</v>
          </cell>
        </row>
        <row r="667">
          <cell r="B667" t="str">
            <v>Clark</v>
          </cell>
        </row>
        <row r="668">
          <cell r="B668" t="str">
            <v>Columbia</v>
          </cell>
        </row>
        <row r="669">
          <cell r="B669" t="str">
            <v>Crawford</v>
          </cell>
        </row>
        <row r="670">
          <cell r="B670" t="str">
            <v>Dane</v>
          </cell>
        </row>
        <row r="671">
          <cell r="B671" t="str">
            <v>Dodge</v>
          </cell>
        </row>
        <row r="672">
          <cell r="B672" t="str">
            <v>Door</v>
          </cell>
        </row>
        <row r="673">
          <cell r="B673" t="str">
            <v>Douglas</v>
          </cell>
        </row>
        <row r="674">
          <cell r="B674" t="str">
            <v>Dunn</v>
          </cell>
        </row>
        <row r="675">
          <cell r="B675" t="str">
            <v>Eau Claire</v>
          </cell>
        </row>
        <row r="676">
          <cell r="B676" t="str">
            <v>Florence</v>
          </cell>
        </row>
        <row r="677">
          <cell r="B677" t="str">
            <v>Fond du Lac</v>
          </cell>
        </row>
        <row r="678">
          <cell r="B678" t="str">
            <v>Forest</v>
          </cell>
        </row>
        <row r="679">
          <cell r="B679" t="str">
            <v>Grant</v>
          </cell>
        </row>
        <row r="680">
          <cell r="B680" t="str">
            <v>Green</v>
          </cell>
        </row>
        <row r="681">
          <cell r="B681" t="str">
            <v>Green Lake</v>
          </cell>
        </row>
        <row r="682">
          <cell r="B682" t="str">
            <v>Iowa</v>
          </cell>
        </row>
        <row r="683">
          <cell r="B683" t="str">
            <v>Iron</v>
          </cell>
        </row>
        <row r="684">
          <cell r="B684" t="str">
            <v>Jackson</v>
          </cell>
        </row>
        <row r="685">
          <cell r="B685" t="str">
            <v>Jefferson</v>
          </cell>
        </row>
        <row r="686">
          <cell r="B686" t="str">
            <v>Juneau</v>
          </cell>
        </row>
        <row r="687">
          <cell r="B687" t="str">
            <v>Kenosha</v>
          </cell>
        </row>
        <row r="688">
          <cell r="B688" t="str">
            <v>Kewaunee</v>
          </cell>
        </row>
        <row r="689">
          <cell r="B689" t="str">
            <v>La Crosse</v>
          </cell>
        </row>
        <row r="690">
          <cell r="B690" t="str">
            <v>Lafayette</v>
          </cell>
        </row>
        <row r="691">
          <cell r="B691" t="str">
            <v>Langlade</v>
          </cell>
        </row>
        <row r="692">
          <cell r="B692" t="str">
            <v>Lincoln</v>
          </cell>
        </row>
        <row r="693">
          <cell r="B693" t="str">
            <v>Manitowoc</v>
          </cell>
        </row>
        <row r="694">
          <cell r="B694" t="str">
            <v>Marathon</v>
          </cell>
        </row>
        <row r="695">
          <cell r="B695" t="str">
            <v>Marinette</v>
          </cell>
        </row>
        <row r="696">
          <cell r="B696" t="str">
            <v>Marquette</v>
          </cell>
        </row>
        <row r="697">
          <cell r="B697" t="str">
            <v>Menominee</v>
          </cell>
        </row>
        <row r="698">
          <cell r="B698" t="str">
            <v>Milwaukee</v>
          </cell>
        </row>
        <row r="699">
          <cell r="B699" t="str">
            <v>Monroe</v>
          </cell>
        </row>
        <row r="700">
          <cell r="B700" t="str">
            <v>Oconto</v>
          </cell>
        </row>
        <row r="701">
          <cell r="B701" t="str">
            <v>Oneida</v>
          </cell>
        </row>
        <row r="702">
          <cell r="B702" t="str">
            <v>Outagamie</v>
          </cell>
        </row>
        <row r="703">
          <cell r="B703" t="str">
            <v>Ozaukee</v>
          </cell>
        </row>
        <row r="704">
          <cell r="B704" t="str">
            <v>Pepin</v>
          </cell>
        </row>
        <row r="705">
          <cell r="B705" t="str">
            <v>Pierce</v>
          </cell>
        </row>
        <row r="706">
          <cell r="B706" t="str">
            <v>Polk</v>
          </cell>
        </row>
        <row r="707">
          <cell r="B707" t="str">
            <v>Portage</v>
          </cell>
        </row>
        <row r="708">
          <cell r="B708" t="str">
            <v>Price</v>
          </cell>
        </row>
        <row r="709">
          <cell r="B709" t="str">
            <v>Racine</v>
          </cell>
        </row>
        <row r="710">
          <cell r="B710" t="str">
            <v>Richland</v>
          </cell>
        </row>
        <row r="711">
          <cell r="B711" t="str">
            <v>Rock</v>
          </cell>
        </row>
        <row r="712">
          <cell r="B712" t="str">
            <v>Rusk</v>
          </cell>
        </row>
        <row r="713">
          <cell r="B713" t="str">
            <v>Sauk</v>
          </cell>
        </row>
        <row r="714">
          <cell r="B714" t="str">
            <v>Sawyer</v>
          </cell>
        </row>
        <row r="715">
          <cell r="B715" t="str">
            <v>Shawano</v>
          </cell>
        </row>
        <row r="716">
          <cell r="B716" t="str">
            <v>Sheboygan</v>
          </cell>
        </row>
        <row r="717">
          <cell r="B717" t="str">
            <v>St Croix</v>
          </cell>
        </row>
        <row r="718">
          <cell r="B718" t="str">
            <v>Taylor</v>
          </cell>
        </row>
        <row r="719">
          <cell r="B719" t="str">
            <v>Trempealeau</v>
          </cell>
        </row>
        <row r="720">
          <cell r="B720" t="str">
            <v>Vernon</v>
          </cell>
        </row>
        <row r="721">
          <cell r="B721" t="str">
            <v>Vilas</v>
          </cell>
        </row>
        <row r="722">
          <cell r="B722" t="str">
            <v>Walworth</v>
          </cell>
        </row>
        <row r="723">
          <cell r="B723" t="str">
            <v>Washburn</v>
          </cell>
        </row>
        <row r="724">
          <cell r="B724" t="str">
            <v>Washington</v>
          </cell>
        </row>
        <row r="725">
          <cell r="B725" t="str">
            <v>Waukesha</v>
          </cell>
        </row>
        <row r="726">
          <cell r="B726" t="str">
            <v>Waupaca</v>
          </cell>
        </row>
        <row r="727">
          <cell r="B727" t="str">
            <v>Waushara</v>
          </cell>
        </row>
        <row r="728">
          <cell r="B728" t="str">
            <v>Winnebago</v>
          </cell>
        </row>
        <row r="729">
          <cell r="B729" t="str">
            <v>Wood</v>
          </cell>
        </row>
      </sheetData>
      <sheetData sheetId="4">
        <row r="59">
          <cell r="B59" t="str">
            <v>Month</v>
          </cell>
          <cell r="C59" t="str">
            <v>50% Buckwheat/50% Sudangrass</v>
          </cell>
          <cell r="D59" t="str">
            <v>Day</v>
          </cell>
        </row>
        <row r="60">
          <cell r="B60" t="str">
            <v>March</v>
          </cell>
          <cell r="C60" t="str">
            <v>60% Oats/40% Radish</v>
          </cell>
          <cell r="D60">
            <v>1</v>
          </cell>
          <cell r="E60" t="str">
            <v>None or Prevented Planting</v>
          </cell>
          <cell r="K60" t="str">
            <v>None</v>
          </cell>
          <cell r="Q60"/>
          <cell r="R60" t="str">
            <v>No</v>
          </cell>
          <cell r="X60" t="str">
            <v>None</v>
          </cell>
          <cell r="AA60" t="str">
            <v>None</v>
          </cell>
          <cell r="AD60" t="str">
            <v>None</v>
          </cell>
        </row>
        <row r="61">
          <cell r="B61" t="str">
            <v>April</v>
          </cell>
          <cell r="C61" t="str">
            <v>50% Oats/50% Pea, Field</v>
          </cell>
          <cell r="D61">
            <v>2</v>
          </cell>
          <cell r="E61" t="str">
            <v>Early Harvest Vegetables</v>
          </cell>
          <cell r="K61" t="str">
            <v>Very Poorly Drained</v>
          </cell>
          <cell r="Q61"/>
          <cell r="R61" t="str">
            <v>Brief (up to 7 days)</v>
          </cell>
          <cell r="X61" t="str">
            <v>Nitrogen Source</v>
          </cell>
          <cell r="AA61"/>
          <cell r="AD61"/>
        </row>
        <row r="62">
          <cell r="B62" t="str">
            <v>May</v>
          </cell>
          <cell r="C62" t="str">
            <v>50% HV/50% WC Rye</v>
          </cell>
          <cell r="D62">
            <v>3</v>
          </cell>
          <cell r="E62" t="str">
            <v>Late Harvest Vegetables</v>
          </cell>
          <cell r="K62" t="str">
            <v>Poorly Drained</v>
          </cell>
          <cell r="R62" t="str">
            <v>Long (7 days+)</v>
          </cell>
          <cell r="X62" t="str">
            <v>Nitrogen Scavenger</v>
          </cell>
          <cell r="AA62"/>
          <cell r="AD62"/>
        </row>
        <row r="63">
          <cell r="B63" t="str">
            <v>June</v>
          </cell>
          <cell r="C63" t="str">
            <v>Vetch, Hairy</v>
          </cell>
          <cell r="D63">
            <v>4</v>
          </cell>
          <cell r="K63" t="str">
            <v>Somewhat Poorly Drained</v>
          </cell>
          <cell r="X63" t="str">
            <v>Soil Builder</v>
          </cell>
          <cell r="AA63"/>
          <cell r="AD63"/>
        </row>
        <row r="64">
          <cell r="B64" t="str">
            <v>July</v>
          </cell>
          <cell r="C64" t="str">
            <v>Sweetclover</v>
          </cell>
          <cell r="D64">
            <v>5</v>
          </cell>
          <cell r="K64" t="str">
            <v>Moderately Well Drained</v>
          </cell>
          <cell r="X64" t="str">
            <v>Plow-layer Compaction Fighter</v>
          </cell>
          <cell r="AA64"/>
          <cell r="AD64"/>
        </row>
        <row r="65">
          <cell r="B65" t="str">
            <v>August</v>
          </cell>
          <cell r="C65" t="str">
            <v>Sunn Hemp</v>
          </cell>
          <cell r="D65">
            <v>6</v>
          </cell>
          <cell r="K65" t="str">
            <v>Well Drained</v>
          </cell>
          <cell r="X65" t="str">
            <v>Topsoil Compaction Fighter</v>
          </cell>
          <cell r="AA65"/>
          <cell r="AD65"/>
        </row>
        <row r="66">
          <cell r="B66" t="str">
            <v>September</v>
          </cell>
          <cell r="C66" t="str">
            <v>Soybeans</v>
          </cell>
          <cell r="D66">
            <v>7</v>
          </cell>
          <cell r="K66" t="str">
            <v>Excessively Drained</v>
          </cell>
          <cell r="X66" t="str">
            <v>Soil Erosion Fighter</v>
          </cell>
          <cell r="AA66"/>
          <cell r="AD66"/>
        </row>
        <row r="67">
          <cell r="B67" t="str">
            <v>October</v>
          </cell>
          <cell r="C67" t="str">
            <v>Pea, Winter</v>
          </cell>
          <cell r="D67">
            <v>8</v>
          </cell>
          <cell r="K67" t="str">
            <v>Muck - Saturated</v>
          </cell>
          <cell r="X67" t="str">
            <v>Wind Erosion Fighter</v>
          </cell>
          <cell r="AA67"/>
          <cell r="AD67"/>
        </row>
        <row r="68">
          <cell r="B68" t="str">
            <v>November</v>
          </cell>
          <cell r="C68" t="str">
            <v>Pea, Field</v>
          </cell>
          <cell r="D68">
            <v>9</v>
          </cell>
          <cell r="K68" t="str">
            <v>Muck - Well Drained</v>
          </cell>
          <cell r="X68" t="str">
            <v>Weed Fighter</v>
          </cell>
          <cell r="AA68"/>
          <cell r="AD68"/>
        </row>
        <row r="69">
          <cell r="B69" t="str">
            <v>December</v>
          </cell>
          <cell r="C69" t="str">
            <v>Cowpea</v>
          </cell>
          <cell r="D69">
            <v>10</v>
          </cell>
          <cell r="X69" t="str">
            <v>Disease Suppressor</v>
          </cell>
          <cell r="AA69"/>
          <cell r="AD69"/>
        </row>
        <row r="70">
          <cell r="C70" t="str">
            <v>Clover, White/Dutch/Ladino</v>
          </cell>
          <cell r="D70">
            <v>11</v>
          </cell>
          <cell r="X70" t="str">
            <v>Nematode Suppressor</v>
          </cell>
          <cell r="AA70"/>
          <cell r="AD70"/>
        </row>
        <row r="71">
          <cell r="C71" t="str">
            <v>Clover, Red</v>
          </cell>
          <cell r="D71">
            <v>12</v>
          </cell>
          <cell r="X71" t="str">
            <v>Quick Growth</v>
          </cell>
          <cell r="AA71"/>
          <cell r="AD71"/>
        </row>
        <row r="72">
          <cell r="C72" t="str">
            <v>Clover, Crimson</v>
          </cell>
          <cell r="D72">
            <v>13</v>
          </cell>
          <cell r="X72" t="str">
            <v>Lasting Residue</v>
          </cell>
          <cell r="AA72"/>
          <cell r="AD72"/>
        </row>
        <row r="73">
          <cell r="C73" t="str">
            <v>Clover, Berseem</v>
          </cell>
          <cell r="D73">
            <v>14</v>
          </cell>
          <cell r="X73" t="str">
            <v>Quick Breakdown</v>
          </cell>
          <cell r="AA73"/>
          <cell r="AD73"/>
        </row>
        <row r="74">
          <cell r="C74" t="str">
            <v>Turnip, Forage type</v>
          </cell>
          <cell r="D74">
            <v>15</v>
          </cell>
          <cell r="X74" t="str">
            <v>Attracts Beneficials</v>
          </cell>
          <cell r="AA74"/>
          <cell r="AD74"/>
        </row>
        <row r="75">
          <cell r="C75" t="str">
            <v>Rapeseed</v>
          </cell>
          <cell r="D75">
            <v>16</v>
          </cell>
          <cell r="X75" t="str">
            <v>Nurse Crop</v>
          </cell>
          <cell r="AA75"/>
          <cell r="AD75"/>
        </row>
        <row r="76">
          <cell r="C76" t="str">
            <v>Radish (diakon type)</v>
          </cell>
          <cell r="D76">
            <v>17</v>
          </cell>
          <cell r="X76" t="str">
            <v>Forage Value</v>
          </cell>
          <cell r="AA76"/>
          <cell r="AD76"/>
        </row>
        <row r="77">
          <cell r="C77" t="str">
            <v>Mustards</v>
          </cell>
          <cell r="D77">
            <v>18</v>
          </cell>
          <cell r="X77" t="str">
            <v>Seed/Grain Value</v>
          </cell>
          <cell r="AA77"/>
          <cell r="AD77"/>
        </row>
        <row r="78">
          <cell r="C78" t="str">
            <v>Kale</v>
          </cell>
          <cell r="D78">
            <v>19</v>
          </cell>
        </row>
        <row r="79">
          <cell r="C79" t="str">
            <v>Wheat, Winter</v>
          </cell>
          <cell r="D79">
            <v>20</v>
          </cell>
        </row>
        <row r="80">
          <cell r="C80" t="str">
            <v>Triticale, Winter</v>
          </cell>
          <cell r="D80">
            <v>21</v>
          </cell>
        </row>
        <row r="81">
          <cell r="C81" t="str">
            <v>Teff</v>
          </cell>
          <cell r="D81">
            <v>22</v>
          </cell>
        </row>
        <row r="82">
          <cell r="C82" t="str">
            <v>Sunflower</v>
          </cell>
          <cell r="D82">
            <v>23</v>
          </cell>
        </row>
        <row r="83">
          <cell r="C83" t="str">
            <v>Sudangrass</v>
          </cell>
          <cell r="D83">
            <v>24</v>
          </cell>
        </row>
        <row r="84">
          <cell r="C84" t="str">
            <v>Sorghum-sudangrass</v>
          </cell>
          <cell r="D84">
            <v>25</v>
          </cell>
        </row>
        <row r="85">
          <cell r="C85" t="str">
            <v>Rye, Winter Cereal</v>
          </cell>
          <cell r="D85">
            <v>26</v>
          </cell>
        </row>
        <row r="86">
          <cell r="C86" t="str">
            <v>Ryegrass, Annual</v>
          </cell>
          <cell r="D86">
            <v>27</v>
          </cell>
        </row>
        <row r="87">
          <cell r="C87" t="str">
            <v>Oats</v>
          </cell>
          <cell r="D87">
            <v>28</v>
          </cell>
        </row>
        <row r="88">
          <cell r="D88">
            <v>29</v>
          </cell>
        </row>
        <row r="89">
          <cell r="D89">
            <v>30</v>
          </cell>
        </row>
        <row r="90">
          <cell r="D90">
            <v>31</v>
          </cell>
        </row>
      </sheetData>
      <sheetData sheetId="5">
        <row r="2">
          <cell r="A2" t="str">
            <v>None</v>
          </cell>
        </row>
        <row r="3">
          <cell r="A3" t="str">
            <v>Michigan</v>
          </cell>
        </row>
        <row r="4">
          <cell r="A4" t="str">
            <v>Indiana</v>
          </cell>
        </row>
      </sheetData>
      <sheetData sheetId="6"/>
      <sheetData sheetId="7"/>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Kevin" refreshedDate="45392.588247685184" createdVersion="8" refreshedVersion="8" minRefreshableVersion="3" recordCount="22" xr:uid="{BDB1CC22-2D94-4BAE-86DC-0B454918D951}">
  <cacheSource type="worksheet">
    <worksheetSource ref="A39:I61" sheet="Mulching Calculator"/>
  </cacheSource>
  <cacheFields count="9">
    <cacheField name="Contract_x000a_Item" numFmtId="0">
      <sharedItems containsNonDate="0" containsString="0" containsBlank="1"/>
    </cacheField>
    <cacheField name="Year" numFmtId="0">
      <sharedItems containsNonDate="0" containsString="0" containsBlank="1" containsNumber="1" containsInteger="1" minValue="2024" maxValue="2029" count="6">
        <m/>
        <n v="2024" u="1"/>
        <n v="2025" u="1"/>
        <n v="2027" u="1"/>
        <n v="2026" u="1"/>
        <n v="2029" u="1"/>
      </sharedItems>
    </cacheField>
    <cacheField name="Area ID" numFmtId="0">
      <sharedItems containsNonDate="0" containsString="0" containsBlank="1"/>
    </cacheField>
    <cacheField name="Material" numFmtId="0">
      <sharedItems containsNonDate="0" containsBlank="1" count="9">
        <m/>
        <s v="Compost cu.yd." u="1"/>
        <s v="Compost cu.ft." u="1"/>
        <s v="Woodchips cu.yd." u="1"/>
        <s v="Straw (Square Bales)" u="1"/>
        <s v="Landscape fabric sq.ft." u="1"/>
        <s v="Newspaper sq.ft." u="1"/>
        <s v="Compost (Cubic Yards)" u="1"/>
        <s v="Compost (Cubic Feet)" u="1"/>
      </sharedItems>
    </cacheField>
    <cacheField name="Area_x000a_(sqft)" numFmtId="0">
      <sharedItems containsNonDate="0" containsString="0" containsBlank="1"/>
    </cacheField>
    <cacheField name="Final Depth_x000a_(inches or layers)" numFmtId="0">
      <sharedItems containsNonDate="0" containsString="0" containsBlank="1"/>
    </cacheField>
    <cacheField name="Amount Needed" numFmtId="166">
      <sharedItems/>
    </cacheField>
    <cacheField name="Unit" numFmtId="0">
      <sharedItems/>
    </cacheField>
    <cacheField name="Material Cost_x000a_Estimate" numFmtId="165">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2">
  <r>
    <m/>
    <x v="0"/>
    <m/>
    <x v="0"/>
    <m/>
    <m/>
    <s v=""/>
    <s v=""/>
    <s v=""/>
  </r>
  <r>
    <m/>
    <x v="0"/>
    <m/>
    <x v="0"/>
    <m/>
    <m/>
    <s v=""/>
    <s v=""/>
    <s v=""/>
  </r>
  <r>
    <m/>
    <x v="0"/>
    <m/>
    <x v="0"/>
    <m/>
    <m/>
    <s v=""/>
    <s v=""/>
    <s v=""/>
  </r>
  <r>
    <m/>
    <x v="0"/>
    <m/>
    <x v="0"/>
    <m/>
    <m/>
    <s v=""/>
    <s v=""/>
    <s v=""/>
  </r>
  <r>
    <m/>
    <x v="0"/>
    <m/>
    <x v="0"/>
    <m/>
    <m/>
    <s v=""/>
    <s v=""/>
    <s v=""/>
  </r>
  <r>
    <m/>
    <x v="0"/>
    <m/>
    <x v="0"/>
    <m/>
    <m/>
    <s v=""/>
    <s v=""/>
    <s v=""/>
  </r>
  <r>
    <m/>
    <x v="0"/>
    <m/>
    <x v="0"/>
    <m/>
    <m/>
    <s v=""/>
    <s v=""/>
    <s v=""/>
  </r>
  <r>
    <m/>
    <x v="0"/>
    <m/>
    <x v="0"/>
    <m/>
    <m/>
    <s v=""/>
    <s v=""/>
    <s v=""/>
  </r>
  <r>
    <m/>
    <x v="0"/>
    <m/>
    <x v="0"/>
    <m/>
    <m/>
    <s v=""/>
    <s v=""/>
    <s v=""/>
  </r>
  <r>
    <m/>
    <x v="0"/>
    <m/>
    <x v="0"/>
    <m/>
    <m/>
    <s v=""/>
    <s v=""/>
    <s v=""/>
  </r>
  <r>
    <m/>
    <x v="0"/>
    <m/>
    <x v="0"/>
    <m/>
    <m/>
    <s v=""/>
    <s v=""/>
    <s v=""/>
  </r>
  <r>
    <m/>
    <x v="0"/>
    <m/>
    <x v="0"/>
    <m/>
    <m/>
    <s v=""/>
    <s v=""/>
    <s v=""/>
  </r>
  <r>
    <m/>
    <x v="0"/>
    <m/>
    <x v="0"/>
    <m/>
    <m/>
    <s v=""/>
    <s v=""/>
    <s v=""/>
  </r>
  <r>
    <m/>
    <x v="0"/>
    <m/>
    <x v="0"/>
    <m/>
    <m/>
    <s v=""/>
    <s v=""/>
    <s v=""/>
  </r>
  <r>
    <m/>
    <x v="0"/>
    <m/>
    <x v="0"/>
    <m/>
    <m/>
    <s v=""/>
    <s v=""/>
    <s v=""/>
  </r>
  <r>
    <m/>
    <x v="0"/>
    <m/>
    <x v="0"/>
    <m/>
    <m/>
    <s v=""/>
    <s v=""/>
    <s v=""/>
  </r>
  <r>
    <m/>
    <x v="0"/>
    <m/>
    <x v="0"/>
    <m/>
    <m/>
    <s v=""/>
    <s v=""/>
    <s v=""/>
  </r>
  <r>
    <m/>
    <x v="0"/>
    <m/>
    <x v="0"/>
    <m/>
    <m/>
    <s v=""/>
    <s v=""/>
    <s v=""/>
  </r>
  <r>
    <m/>
    <x v="0"/>
    <m/>
    <x v="0"/>
    <m/>
    <m/>
    <s v=""/>
    <s v=""/>
    <s v=""/>
  </r>
  <r>
    <m/>
    <x v="0"/>
    <m/>
    <x v="0"/>
    <m/>
    <m/>
    <s v=""/>
    <s v=""/>
    <s v=""/>
  </r>
  <r>
    <m/>
    <x v="0"/>
    <m/>
    <x v="0"/>
    <m/>
    <m/>
    <s v=""/>
    <s v=""/>
    <s v=""/>
  </r>
  <r>
    <m/>
    <x v="0"/>
    <m/>
    <x v="0"/>
    <m/>
    <m/>
    <s v=""/>
    <s v=""/>
    <s v=""/>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7437A762-887C-407A-86A1-3BBDFC869D8E}" name="PivotTable8" cacheId="1" applyNumberFormats="0" applyBorderFormats="0" applyFontFormats="0" applyPatternFormats="0" applyAlignmentFormats="0" applyWidthHeightFormats="1" dataCaption="Values" showMissing="0" updatedVersion="8" minRefreshableVersion="3" showDrill="0" printDrill="1" rowGrandTotals="0" itemPrintTitles="1" createdVersion="8" indent="0" showHeaders="0" outline="1" outlineData="1" multipleFieldFilters="0">
  <location ref="A11:B11" firstHeaderRow="1" firstDataRow="1" firstDataCol="1"/>
  <pivotFields count="9">
    <pivotField showAll="0"/>
    <pivotField axis="axisRow" showAll="0">
      <items count="7">
        <item m="1" x="1"/>
        <item m="1" x="2"/>
        <item x="0"/>
        <item m="1" x="5"/>
        <item m="1" x="4"/>
        <item m="1" x="3"/>
        <item t="default"/>
      </items>
    </pivotField>
    <pivotField showAll="0"/>
    <pivotField axis="axisRow" showAll="0" includeNewItemsInFilter="1">
      <items count="10">
        <item h="1" x="0"/>
        <item m="1" x="8"/>
        <item m="1" x="7"/>
        <item m="1" x="1"/>
        <item m="1" x="6"/>
        <item m="1" x="5"/>
        <item m="1" x="2"/>
        <item m="1" x="4"/>
        <item m="1" x="3"/>
        <item t="default"/>
      </items>
    </pivotField>
    <pivotField showAll="0"/>
    <pivotField showAll="0"/>
    <pivotField dataField="1" showAll="0"/>
    <pivotField showAll="0"/>
    <pivotField showAll="0"/>
  </pivotFields>
  <rowFields count="2">
    <field x="3"/>
    <field x="1"/>
  </rowFields>
  <colItems count="1">
    <i/>
  </colItems>
  <dataFields count="1">
    <dataField name="Sum of Amount Needed" fld="6" baseField="0" baseItem="0" numFmtId="164"/>
  </dataFields>
  <formats count="13">
    <format dxfId="21">
      <pivotArea outline="0" collapsedLevelsAreSubtotals="1" fieldPosition="0"/>
    </format>
    <format dxfId="20">
      <pivotArea type="topRight" dataOnly="0" labelOnly="1" outline="0" fieldPosition="0"/>
    </format>
    <format dxfId="19">
      <pivotArea dataOnly="0" labelOnly="1" grandCol="1" outline="0" fieldPosition="0"/>
    </format>
    <format dxfId="18">
      <pivotArea type="all" dataOnly="0" outline="0" fieldPosition="0"/>
    </format>
    <format dxfId="17">
      <pivotArea outline="0" collapsedLevelsAreSubtotals="1" fieldPosition="0"/>
    </format>
    <format dxfId="16">
      <pivotArea type="origin" dataOnly="0" labelOnly="1" outline="0" fieldPosition="0"/>
    </format>
    <format dxfId="15">
      <pivotArea type="topRight" dataOnly="0" labelOnly="1" outline="0" fieldPosition="0"/>
    </format>
    <format dxfId="14">
      <pivotArea dataOnly="0" labelOnly="1" grandCol="1" outline="0" fieldPosition="0"/>
    </format>
    <format dxfId="13">
      <pivotArea type="all" dataOnly="0" outline="0" fieldPosition="0"/>
    </format>
    <format dxfId="12">
      <pivotArea outline="0" collapsedLevelsAreSubtotals="1" fieldPosition="0"/>
    </format>
    <format dxfId="11">
      <pivotArea type="origin" dataOnly="0" labelOnly="1" outline="0" fieldPosition="0"/>
    </format>
    <format dxfId="10">
      <pivotArea type="topRight" dataOnly="0" labelOnly="1" outline="0" fieldPosition="0"/>
    </format>
    <format dxfId="9">
      <pivotArea dataOnly="0" labelOnly="1" grandCol="1" outline="0" fieldPosition="0"/>
    </format>
  </formats>
  <pivotTableStyleInfo name="PivotStyleLight21"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5134348A-66C7-46FB-AE39-8B8D830896CD}" name="PivotTable9" cacheId="1" applyNumberFormats="0" applyBorderFormats="0" applyFontFormats="0" applyPatternFormats="0" applyAlignmentFormats="0" applyWidthHeightFormats="1" dataCaption="Values" updatedVersion="8" minRefreshableVersion="3" showDrill="0" printDrill="1" itemPrintTitles="1" createdVersion="8" indent="0" showHeaders="0" outline="1" outlineData="1" multipleFieldFilters="0">
  <location ref="D11:E12" firstHeaderRow="1" firstDataRow="1" firstDataCol="1"/>
  <pivotFields count="9">
    <pivotField showAll="0"/>
    <pivotField axis="axisRow" showAll="0">
      <items count="7">
        <item m="1" x="1"/>
        <item m="1" x="2"/>
        <item x="0"/>
        <item m="1" x="5"/>
        <item m="1" x="4"/>
        <item m="1" x="3"/>
        <item t="default"/>
      </items>
    </pivotField>
    <pivotField showAll="0"/>
    <pivotField axis="axisRow" showAll="0" includeNewItemsInFilter="1">
      <items count="10">
        <item m="1" x="8"/>
        <item h="1" x="0"/>
        <item m="1" x="7"/>
        <item m="1" x="1"/>
        <item m="1" x="6"/>
        <item m="1" x="5"/>
        <item m="1" x="2"/>
        <item m="1" x="4"/>
        <item m="1" x="3"/>
        <item t="default"/>
      </items>
    </pivotField>
    <pivotField showAll="0"/>
    <pivotField showAll="0"/>
    <pivotField showAll="0"/>
    <pivotField showAll="0"/>
    <pivotField dataField="1" showAll="0"/>
  </pivotFields>
  <rowFields count="2">
    <field x="3"/>
    <field x="1"/>
  </rowFields>
  <rowItems count="1">
    <i t="grand">
      <x/>
    </i>
  </rowItems>
  <colItems count="1">
    <i/>
  </colItems>
  <dataFields count="1">
    <dataField name="Sum of Material Cost" fld="8" baseField="0" baseItem="5" numFmtId="165"/>
  </dataFields>
  <formats count="15">
    <format dxfId="36">
      <pivotArea outline="0" collapsedLevelsAreSubtotals="1" fieldPosition="0"/>
    </format>
    <format dxfId="35">
      <pivotArea type="topRight" dataOnly="0" labelOnly="1" outline="0" fieldPosition="0"/>
    </format>
    <format dxfId="34">
      <pivotArea dataOnly="0" labelOnly="1" grandCol="1" outline="0" fieldPosition="0"/>
    </format>
    <format dxfId="33">
      <pivotArea type="all" dataOnly="0" outline="0" fieldPosition="0"/>
    </format>
    <format dxfId="32">
      <pivotArea outline="0" collapsedLevelsAreSubtotals="1" fieldPosition="0"/>
    </format>
    <format dxfId="31">
      <pivotArea type="origin" dataOnly="0" labelOnly="1" outline="0" fieldPosition="0"/>
    </format>
    <format dxfId="30">
      <pivotArea type="topRight" dataOnly="0" labelOnly="1" outline="0" fieldPosition="0"/>
    </format>
    <format dxfId="29">
      <pivotArea dataOnly="0" labelOnly="1" grandRow="1" outline="0" fieldPosition="0"/>
    </format>
    <format dxfId="28">
      <pivotArea dataOnly="0" labelOnly="1" grandCol="1" outline="0" fieldPosition="0"/>
    </format>
    <format dxfId="27">
      <pivotArea type="all" dataOnly="0" outline="0" fieldPosition="0"/>
    </format>
    <format dxfId="26">
      <pivotArea outline="0" collapsedLevelsAreSubtotals="1" fieldPosition="0"/>
    </format>
    <format dxfId="25">
      <pivotArea type="origin" dataOnly="0" labelOnly="1" outline="0" fieldPosition="0"/>
    </format>
    <format dxfId="24">
      <pivotArea type="topRight" dataOnly="0" labelOnly="1" outline="0" fieldPosition="0"/>
    </format>
    <format dxfId="23">
      <pivotArea dataOnly="0" labelOnly="1" grandRow="1" outline="0" fieldPosition="0"/>
    </format>
    <format dxfId="22">
      <pivotArea dataOnly="0" labelOnly="1" grandCol="1" outline="0" fieldPosition="0"/>
    </format>
  </formats>
  <pivotTableStyleInfo name="PivotStyleLight21"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Times New Roman"/>
        <a:ea typeface="Times New Roman"/>
        <a:cs typeface="Times New Roman"/>
      </a:majorFont>
      <a:minorFont>
        <a:latin typeface="Times New Roman"/>
        <a:ea typeface="Times New Roman"/>
        <a:cs typeface="Times New Roma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pivotTable" Target="../pivotTables/pivotTable2.xml"/><Relationship Id="rId1" Type="http://schemas.openxmlformats.org/officeDocument/2006/relationships/pivotTable" Target="../pivotTables/pivotTable1.xm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vric.ucdavis.edu/" TargetMode="External"/><Relationship Id="rId1" Type="http://schemas.openxmlformats.org/officeDocument/2006/relationships/hyperlink" Target="https://attra.ncat.org/publication/nutrient-management-plan-590-for-organic-system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1E032D-0FA1-4CA5-9035-896C4FBF7497}">
  <dimension ref="A1:C25"/>
  <sheetViews>
    <sheetView showGridLines="0" tabSelected="1" showRuler="0" view="pageLayout" zoomScale="130" zoomScaleNormal="115" zoomScalePageLayoutView="130" workbookViewId="0">
      <selection sqref="A1:B1"/>
    </sheetView>
  </sheetViews>
  <sheetFormatPr defaultRowHeight="14.4" x14ac:dyDescent="0.55000000000000004"/>
  <cols>
    <col min="1" max="1" width="25.76171875" style="65" customWidth="1"/>
    <col min="2" max="2" width="70.29296875" style="70" customWidth="1"/>
    <col min="3" max="3" width="7.234375" style="65" customWidth="1"/>
    <col min="4" max="16384" width="8.9375" style="65"/>
  </cols>
  <sheetData>
    <row r="1" spans="1:2" ht="23.1" customHeight="1" x14ac:dyDescent="0.55000000000000004">
      <c r="A1" s="234" t="s">
        <v>195</v>
      </c>
      <c r="B1" s="235"/>
    </row>
    <row r="2" spans="1:2" ht="19.5" customHeight="1" x14ac:dyDescent="0.55000000000000004">
      <c r="A2" s="236" t="s">
        <v>60</v>
      </c>
      <c r="B2" s="237"/>
    </row>
    <row r="3" spans="1:2" ht="176.7" customHeight="1" x14ac:dyDescent="0.55000000000000004">
      <c r="A3" s="66" t="s">
        <v>61</v>
      </c>
      <c r="B3" s="67" t="s">
        <v>101</v>
      </c>
    </row>
    <row r="5" spans="1:2" x14ac:dyDescent="0.55000000000000004">
      <c r="A5" s="238"/>
      <c r="B5" s="238"/>
    </row>
    <row r="6" spans="1:2" x14ac:dyDescent="0.55000000000000004">
      <c r="A6" s="80"/>
      <c r="B6" s="81"/>
    </row>
    <row r="7" spans="1:2" x14ac:dyDescent="0.55000000000000004">
      <c r="A7" s="71"/>
      <c r="B7" s="68"/>
    </row>
    <row r="8" spans="1:2" x14ac:dyDescent="0.55000000000000004">
      <c r="A8" s="72"/>
      <c r="B8" s="68"/>
    </row>
    <row r="9" spans="1:2" x14ac:dyDescent="0.55000000000000004">
      <c r="A9" s="72"/>
      <c r="B9" s="68"/>
    </row>
    <row r="10" spans="1:2" x14ac:dyDescent="0.55000000000000004">
      <c r="A10" s="69"/>
      <c r="B10" s="68"/>
    </row>
    <row r="11" spans="1:2" x14ac:dyDescent="0.55000000000000004">
      <c r="A11" s="69"/>
      <c r="B11" s="68"/>
    </row>
    <row r="12" spans="1:2" x14ac:dyDescent="0.55000000000000004">
      <c r="A12" s="72" t="s">
        <v>71</v>
      </c>
      <c r="B12" s="68"/>
    </row>
    <row r="13" spans="1:2" x14ac:dyDescent="0.55000000000000004">
      <c r="A13" s="82" t="s">
        <v>59</v>
      </c>
      <c r="B13" s="83"/>
    </row>
    <row r="14" spans="1:2" x14ac:dyDescent="0.55000000000000004">
      <c r="A14" s="239"/>
      <c r="B14" s="239"/>
    </row>
    <row r="21" spans="1:3" s="70" customFormat="1" x14ac:dyDescent="0.55000000000000004">
      <c r="A21" s="141" t="s">
        <v>62</v>
      </c>
      <c r="C21" s="65"/>
    </row>
    <row r="22" spans="1:3" s="70" customFormat="1" x14ac:dyDescent="0.55000000000000004">
      <c r="A22" s="142" t="s">
        <v>63</v>
      </c>
      <c r="C22" s="65"/>
    </row>
    <row r="23" spans="1:3" s="70" customFormat="1" x14ac:dyDescent="0.55000000000000004">
      <c r="A23" s="142" t="s">
        <v>64</v>
      </c>
      <c r="C23" s="65"/>
    </row>
    <row r="24" spans="1:3" s="70" customFormat="1" x14ac:dyDescent="0.55000000000000004">
      <c r="A24" s="142" t="s">
        <v>65</v>
      </c>
      <c r="C24" s="65"/>
    </row>
    <row r="25" spans="1:3" s="70" customFormat="1" x14ac:dyDescent="0.55000000000000004">
      <c r="A25" s="142" t="s">
        <v>66</v>
      </c>
      <c r="C25" s="65"/>
    </row>
  </sheetData>
  <sheetProtection sheet="1" objects="1" scenarios="1"/>
  <mergeCells count="4">
    <mergeCell ref="A1:B1"/>
    <mergeCell ref="A2:B2"/>
    <mergeCell ref="A5:B5"/>
    <mergeCell ref="A14:B14"/>
  </mergeCells>
  <printOptions horizontalCentered="1"/>
  <pageMargins left="0.4" right="0.4" top="0.5" bottom="0.5" header="0" footer="0"/>
  <pageSetup orientation="portrait" r:id="rId1"/>
  <headerFooter>
    <oddHeader xml:space="preserve">&amp;C&amp;KFF0000
</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A211ED-3CBB-4BCE-AE07-FD3ECD8D1D03}">
  <dimension ref="A1:T66"/>
  <sheetViews>
    <sheetView showGridLines="0" showRuler="0" view="pageLayout" zoomScale="115" zoomScaleNormal="89" zoomScaleSheetLayoutView="100" zoomScalePageLayoutView="115" workbookViewId="0">
      <selection activeCell="A5" sqref="A5:C6"/>
    </sheetView>
  </sheetViews>
  <sheetFormatPr defaultColWidth="14.3515625" defaultRowHeight="15" customHeight="1" x14ac:dyDescent="0.55000000000000004"/>
  <cols>
    <col min="1" max="1" width="10.17578125" customWidth="1"/>
    <col min="2" max="2" width="10" customWidth="1"/>
    <col min="3" max="3" width="22.8203125" customWidth="1"/>
    <col min="4" max="4" width="25.8203125" customWidth="1"/>
    <col min="5" max="5" width="10.3515625" customWidth="1"/>
    <col min="6" max="6" width="16.64453125" style="23" customWidth="1"/>
    <col min="7" max="7" width="11.17578125" customWidth="1"/>
    <col min="8" max="8" width="12.76171875" customWidth="1"/>
    <col min="9" max="9" width="14.8203125" style="47" customWidth="1"/>
    <col min="10" max="10" width="5.17578125" style="47" customWidth="1"/>
    <col min="11" max="11" width="8.41015625" style="47" customWidth="1"/>
    <col min="12" max="12" width="11.8203125" style="37" customWidth="1"/>
    <col min="13" max="13" width="24.703125" style="37" customWidth="1"/>
    <col min="14" max="14" width="26" style="37" customWidth="1"/>
    <col min="15" max="15" width="9.64453125" style="37" customWidth="1"/>
    <col min="16" max="16" width="15.1171875" style="37" customWidth="1"/>
    <col min="17" max="17" width="14.234375" style="37" customWidth="1"/>
    <col min="18" max="18" width="17.9375" style="37" customWidth="1"/>
    <col min="19" max="19" width="3.1171875" customWidth="1"/>
    <col min="20" max="20" width="2.41015625" customWidth="1"/>
  </cols>
  <sheetData>
    <row r="1" spans="1:18" ht="30" customHeight="1" x14ac:dyDescent="0.55000000000000004">
      <c r="A1" s="144" t="s">
        <v>111</v>
      </c>
      <c r="B1" s="145"/>
      <c r="C1" s="145"/>
      <c r="D1" s="145"/>
      <c r="E1" s="146"/>
      <c r="F1" s="145"/>
      <c r="G1" s="145"/>
      <c r="H1" s="145"/>
      <c r="I1" s="147"/>
      <c r="L1" s="246" t="s">
        <v>80</v>
      </c>
      <c r="M1" s="247"/>
      <c r="N1" s="247"/>
      <c r="O1" s="247"/>
      <c r="P1" s="247"/>
      <c r="Q1" s="247"/>
      <c r="R1" s="248"/>
    </row>
    <row r="2" spans="1:18" ht="15.6" x14ac:dyDescent="0.55000000000000004">
      <c r="A2" s="148" t="s">
        <v>112</v>
      </c>
      <c r="B2" s="149"/>
      <c r="C2" s="149"/>
      <c r="D2" s="149"/>
      <c r="E2" s="150"/>
      <c r="F2" s="149"/>
      <c r="G2" s="149"/>
      <c r="H2" s="149"/>
      <c r="I2" s="151"/>
      <c r="L2" s="59" t="s">
        <v>57</v>
      </c>
      <c r="M2" s="87"/>
      <c r="N2" s="87"/>
      <c r="O2" s="87"/>
      <c r="P2" s="88"/>
      <c r="Q2" s="87"/>
      <c r="R2" s="84"/>
    </row>
    <row r="3" spans="1:18" s="5" customFormat="1" ht="12.45" customHeight="1" x14ac:dyDescent="0.55000000000000004">
      <c r="A3" s="20"/>
      <c r="B3" s="26"/>
      <c r="C3" s="6"/>
      <c r="D3" s="6"/>
      <c r="E3" s="6"/>
      <c r="F3" s="30"/>
      <c r="G3" s="26"/>
      <c r="H3" s="26"/>
      <c r="I3" s="128"/>
      <c r="L3" s="77" t="s">
        <v>108</v>
      </c>
      <c r="M3" s="107"/>
      <c r="N3" s="107"/>
      <c r="O3" s="107"/>
      <c r="P3" s="108"/>
      <c r="Q3" s="107"/>
      <c r="R3" s="85"/>
    </row>
    <row r="4" spans="1:18" s="11" customFormat="1" ht="14.4" x14ac:dyDescent="0.55000000000000004">
      <c r="A4" s="261" t="s">
        <v>2</v>
      </c>
      <c r="B4" s="261"/>
      <c r="C4" s="261"/>
      <c r="D4" s="261" t="s">
        <v>100</v>
      </c>
      <c r="E4" s="261"/>
      <c r="F4" s="129"/>
      <c r="G4" s="24"/>
      <c r="H4" s="24"/>
      <c r="I4" s="130"/>
      <c r="L4" s="143" t="s">
        <v>93</v>
      </c>
      <c r="M4" s="107"/>
      <c r="N4" s="107"/>
      <c r="O4" s="107"/>
      <c r="P4" s="108"/>
      <c r="Q4" s="107"/>
      <c r="R4" s="85"/>
    </row>
    <row r="5" spans="1:18" s="11" customFormat="1" ht="14.4" x14ac:dyDescent="0.55000000000000004">
      <c r="A5" s="260"/>
      <c r="B5" s="260"/>
      <c r="C5" s="260"/>
      <c r="D5" s="260"/>
      <c r="E5" s="260"/>
      <c r="F5" s="129"/>
      <c r="G5" s="24"/>
      <c r="H5" s="24"/>
      <c r="I5" s="130"/>
      <c r="L5" s="77" t="s">
        <v>82</v>
      </c>
      <c r="M5" s="107"/>
      <c r="N5" s="107"/>
      <c r="O5" s="107"/>
      <c r="P5" s="108"/>
      <c r="Q5" s="107"/>
      <c r="R5" s="85"/>
    </row>
    <row r="6" spans="1:18" s="11" customFormat="1" ht="14.4" x14ac:dyDescent="0.55000000000000004">
      <c r="A6" s="260"/>
      <c r="B6" s="260"/>
      <c r="C6" s="260"/>
      <c r="D6" s="260"/>
      <c r="E6" s="260"/>
      <c r="F6" s="129"/>
      <c r="G6" s="24"/>
      <c r="H6" s="24"/>
      <c r="I6" s="130"/>
      <c r="L6" s="60" t="s">
        <v>97</v>
      </c>
      <c r="M6" s="89"/>
      <c r="N6" s="89"/>
      <c r="O6" s="89"/>
      <c r="P6" s="90"/>
      <c r="Q6" s="89"/>
      <c r="R6" s="86"/>
    </row>
    <row r="7" spans="1:18" s="5" customFormat="1" ht="31.5" customHeight="1" x14ac:dyDescent="0.55000000000000004">
      <c r="A7" s="131"/>
      <c r="B7" s="132"/>
      <c r="C7" s="132"/>
      <c r="D7" s="132"/>
      <c r="E7" s="132"/>
      <c r="F7" s="133"/>
      <c r="G7" s="134"/>
      <c r="H7" s="135"/>
      <c r="I7" s="136"/>
      <c r="L7" s="272" t="s">
        <v>0</v>
      </c>
      <c r="M7" s="273"/>
      <c r="N7" s="121" t="s">
        <v>6</v>
      </c>
      <c r="O7" s="121" t="s">
        <v>31</v>
      </c>
      <c r="P7" s="121" t="s">
        <v>113</v>
      </c>
      <c r="Q7" s="121" t="s">
        <v>94</v>
      </c>
      <c r="R7" s="117" t="s">
        <v>98</v>
      </c>
    </row>
    <row r="8" spans="1:18" s="7" customFormat="1" ht="14.4" x14ac:dyDescent="0.45">
      <c r="A8" s="269" t="s">
        <v>78</v>
      </c>
      <c r="B8" s="270"/>
      <c r="C8" s="270"/>
      <c r="D8" s="271"/>
      <c r="E8" s="262" t="s">
        <v>44</v>
      </c>
      <c r="F8" s="263"/>
      <c r="G8" s="263"/>
      <c r="H8" s="263"/>
      <c r="I8" s="264"/>
      <c r="L8" s="240"/>
      <c r="M8" s="241"/>
      <c r="N8" s="57"/>
      <c r="O8" s="57"/>
      <c r="P8" s="112"/>
      <c r="Q8" s="113"/>
      <c r="R8" s="43"/>
    </row>
    <row r="9" spans="1:18" s="7" customFormat="1" ht="14.4" x14ac:dyDescent="0.45">
      <c r="A9" s="245" t="s">
        <v>58</v>
      </c>
      <c r="B9" s="265" t="s">
        <v>1</v>
      </c>
      <c r="C9" s="267" t="s">
        <v>45</v>
      </c>
      <c r="D9" s="105" t="s">
        <v>103</v>
      </c>
      <c r="E9" s="223"/>
      <c r="F9" s="224"/>
      <c r="G9" s="224"/>
      <c r="H9" s="225"/>
      <c r="I9" s="226"/>
      <c r="L9" s="240" t="s">
        <v>83</v>
      </c>
      <c r="M9" s="241"/>
      <c r="N9" s="39">
        <v>100</v>
      </c>
      <c r="O9" s="110">
        <v>1</v>
      </c>
      <c r="P9" s="39">
        <v>0.31</v>
      </c>
      <c r="Q9" s="38" t="s">
        <v>36</v>
      </c>
      <c r="R9" s="111"/>
    </row>
    <row r="10" spans="1:18" s="7" customFormat="1" ht="14.4" x14ac:dyDescent="0.45">
      <c r="A10" s="245"/>
      <c r="B10" s="266"/>
      <c r="C10" s="268"/>
      <c r="D10" s="106" t="s">
        <v>104</v>
      </c>
      <c r="E10" s="227"/>
      <c r="F10" s="228"/>
      <c r="G10" s="228"/>
      <c r="H10" s="119"/>
      <c r="I10" s="229"/>
      <c r="L10" s="240" t="s">
        <v>84</v>
      </c>
      <c r="M10" s="241"/>
      <c r="N10" s="39">
        <v>100</v>
      </c>
      <c r="O10" s="39">
        <v>1</v>
      </c>
      <c r="P10" s="114">
        <v>8.33</v>
      </c>
      <c r="Q10" s="115" t="s">
        <v>35</v>
      </c>
      <c r="R10" s="10"/>
    </row>
    <row r="11" spans="1:18" s="7" customFormat="1" ht="14.4" x14ac:dyDescent="0.45">
      <c r="A11" s="9" t="s">
        <v>41</v>
      </c>
      <c r="B11" s="53"/>
      <c r="C11" s="101">
        <f>SUMIFS($E$40:$E$61, $A$40:$A$61, "Yes", $B$40:$B$61, B11)</f>
        <v>0</v>
      </c>
      <c r="D11" s="102" t="str">
        <f>IF(OR(C11="", C11=0), "", ROUNDUP(C11/1000, 0))</f>
        <v/>
      </c>
      <c r="E11" s="230"/>
      <c r="F11" s="231"/>
      <c r="G11" s="231"/>
      <c r="H11" s="232"/>
      <c r="I11" s="233"/>
      <c r="L11" s="240" t="s">
        <v>85</v>
      </c>
      <c r="M11" s="241"/>
      <c r="N11" s="39">
        <v>100</v>
      </c>
      <c r="O11" s="39">
        <v>1</v>
      </c>
      <c r="P11" s="39">
        <v>0.31</v>
      </c>
      <c r="Q11" s="38" t="s">
        <v>36</v>
      </c>
      <c r="R11" s="10"/>
    </row>
    <row r="12" spans="1:18" s="7" customFormat="1" ht="14.4" x14ac:dyDescent="0.45">
      <c r="A12" s="9" t="s">
        <v>41</v>
      </c>
      <c r="B12" s="53"/>
      <c r="C12" s="101">
        <f>SUMIFS($E$40:$E$61, $A$40:$A$61, "Yes", $B$40:$B$61, B12)</f>
        <v>0</v>
      </c>
      <c r="D12" s="102" t="str">
        <f t="shared" ref="D12:D15" si="0">IF(OR(C12="", C12=0), "", ROUNDUP(C12/1000, 0))</f>
        <v/>
      </c>
      <c r="E12" s="230"/>
      <c r="F12" s="231"/>
      <c r="G12" s="231"/>
      <c r="H12" s="232"/>
      <c r="I12" s="233"/>
      <c r="L12" s="240" t="s">
        <v>86</v>
      </c>
      <c r="M12" s="241"/>
      <c r="N12" s="39">
        <v>100</v>
      </c>
      <c r="O12" s="39">
        <v>1</v>
      </c>
      <c r="P12" s="39">
        <v>8.33</v>
      </c>
      <c r="Q12" s="38" t="s">
        <v>35</v>
      </c>
      <c r="R12" s="10"/>
    </row>
    <row r="13" spans="1:18" s="7" customFormat="1" ht="14.4" x14ac:dyDescent="0.45">
      <c r="A13" s="9" t="s">
        <v>41</v>
      </c>
      <c r="B13" s="53"/>
      <c r="C13" s="101">
        <f>SUMIFS($E$40:$E$61, $A$40:$A$61, "Yes", $B$40:$B$61, B13)</f>
        <v>0</v>
      </c>
      <c r="D13" s="102" t="str">
        <f t="shared" si="0"/>
        <v/>
      </c>
      <c r="E13" s="230"/>
      <c r="F13" s="231"/>
      <c r="G13" s="231"/>
      <c r="H13" s="232"/>
      <c r="I13" s="233"/>
      <c r="L13" s="240" t="s">
        <v>87</v>
      </c>
      <c r="M13" s="241"/>
      <c r="N13" s="39">
        <v>100</v>
      </c>
      <c r="O13" s="39">
        <v>1</v>
      </c>
      <c r="P13" s="39">
        <v>0.31</v>
      </c>
      <c r="Q13" s="38" t="s">
        <v>36</v>
      </c>
      <c r="R13" s="10"/>
    </row>
    <row r="14" spans="1:18" s="7" customFormat="1" ht="14.4" x14ac:dyDescent="0.45">
      <c r="A14" s="9" t="s">
        <v>41</v>
      </c>
      <c r="B14" s="53"/>
      <c r="C14" s="101">
        <f>SUMIFS($E$40:$E$61, $A$40:$A$61, "Yes", $B$40:$B$61, B14)</f>
        <v>0</v>
      </c>
      <c r="D14" s="102" t="str">
        <f t="shared" si="0"/>
        <v/>
      </c>
      <c r="E14" s="230"/>
      <c r="F14" s="231"/>
      <c r="G14" s="231"/>
      <c r="H14" s="232"/>
      <c r="I14" s="233"/>
      <c r="L14" s="240" t="s">
        <v>88</v>
      </c>
      <c r="M14" s="241"/>
      <c r="N14" s="39">
        <v>100</v>
      </c>
      <c r="O14" s="39">
        <v>1</v>
      </c>
      <c r="P14" s="39">
        <v>8.33</v>
      </c>
      <c r="Q14" s="38" t="s">
        <v>35</v>
      </c>
      <c r="R14" s="10"/>
    </row>
    <row r="15" spans="1:18" s="7" customFormat="1" ht="14.4" customHeight="1" x14ac:dyDescent="0.45">
      <c r="A15" s="94" t="s">
        <v>41</v>
      </c>
      <c r="B15" s="95"/>
      <c r="C15" s="103">
        <f>SUMIFS($E$40:$E$61, $A$40:$A$61, "Yes", $B$40:$B$61, B15)</f>
        <v>0</v>
      </c>
      <c r="D15" s="104" t="str">
        <f t="shared" si="0"/>
        <v/>
      </c>
      <c r="E15" s="230"/>
      <c r="F15" s="231"/>
      <c r="G15" s="231"/>
      <c r="H15" s="232"/>
      <c r="I15" s="233"/>
      <c r="L15" s="240" t="s">
        <v>89</v>
      </c>
      <c r="M15" s="241"/>
      <c r="N15" s="39">
        <v>100</v>
      </c>
      <c r="O15" s="39">
        <v>1</v>
      </c>
      <c r="P15" s="39">
        <v>0.31</v>
      </c>
      <c r="Q15" s="38" t="s">
        <v>36</v>
      </c>
      <c r="R15" s="10"/>
    </row>
    <row r="16" spans="1:18" s="7" customFormat="1" ht="14.4" x14ac:dyDescent="0.45">
      <c r="A16" s="59" t="s">
        <v>196</v>
      </c>
      <c r="B16" s="96"/>
      <c r="C16" s="96"/>
      <c r="D16" s="96"/>
      <c r="E16" s="96"/>
      <c r="F16" s="96"/>
      <c r="G16" s="96"/>
      <c r="H16" s="96"/>
      <c r="I16" s="97"/>
      <c r="L16" s="240" t="s">
        <v>38</v>
      </c>
      <c r="M16" s="241"/>
      <c r="N16" s="39">
        <v>120</v>
      </c>
      <c r="O16" s="39">
        <v>1</v>
      </c>
      <c r="P16" s="39">
        <v>1</v>
      </c>
      <c r="Q16" s="38" t="s">
        <v>32</v>
      </c>
      <c r="R16" s="10"/>
    </row>
    <row r="17" spans="1:18" s="7" customFormat="1" ht="14.4" x14ac:dyDescent="0.45">
      <c r="A17" s="77" t="s">
        <v>106</v>
      </c>
      <c r="B17" s="76"/>
      <c r="C17" s="76"/>
      <c r="D17" s="76"/>
      <c r="E17" s="76"/>
      <c r="F17" s="76"/>
      <c r="G17" s="76"/>
      <c r="H17" s="76"/>
      <c r="I17" s="98"/>
      <c r="L17" s="240" t="s">
        <v>37</v>
      </c>
      <c r="M17" s="241"/>
      <c r="N17" s="39">
        <v>100</v>
      </c>
      <c r="O17" s="39">
        <v>1</v>
      </c>
      <c r="P17" s="39">
        <v>1</v>
      </c>
      <c r="Q17" s="38" t="s">
        <v>32</v>
      </c>
      <c r="R17" s="10"/>
    </row>
    <row r="18" spans="1:18" s="7" customFormat="1" ht="14.4" x14ac:dyDescent="0.55000000000000004">
      <c r="A18" s="77" t="s">
        <v>105</v>
      </c>
      <c r="B18" s="76"/>
      <c r="C18" s="76"/>
      <c r="D18" s="76"/>
      <c r="E18" s="76"/>
      <c r="F18" s="76"/>
      <c r="G18" s="76"/>
      <c r="H18" s="76"/>
      <c r="I18" s="98"/>
      <c r="L18" s="240" t="s">
        <v>91</v>
      </c>
      <c r="M18" s="241"/>
      <c r="N18" s="42">
        <v>1</v>
      </c>
      <c r="O18" s="58" t="s">
        <v>50</v>
      </c>
      <c r="P18" s="42">
        <v>1</v>
      </c>
      <c r="Q18" s="58" t="s">
        <v>51</v>
      </c>
      <c r="R18" s="79"/>
    </row>
    <row r="19" spans="1:18" s="7" customFormat="1" ht="14.4" x14ac:dyDescent="0.55000000000000004">
      <c r="A19" s="77" t="s">
        <v>77</v>
      </c>
      <c r="B19" s="76"/>
      <c r="C19" s="76"/>
      <c r="D19" s="76"/>
      <c r="E19" s="76"/>
      <c r="F19" s="76"/>
      <c r="G19" s="76"/>
      <c r="H19" s="76"/>
      <c r="I19" s="98"/>
      <c r="L19" s="240" t="s">
        <v>90</v>
      </c>
      <c r="M19" s="241"/>
      <c r="N19" s="42">
        <v>1</v>
      </c>
      <c r="O19" s="58" t="s">
        <v>50</v>
      </c>
      <c r="P19" s="42">
        <v>1</v>
      </c>
      <c r="Q19" s="58" t="s">
        <v>51</v>
      </c>
      <c r="R19" s="79"/>
    </row>
    <row r="20" spans="1:18" s="7" customFormat="1" ht="14.4" x14ac:dyDescent="0.55000000000000004">
      <c r="A20" s="60" t="s">
        <v>107</v>
      </c>
      <c r="B20" s="99"/>
      <c r="C20" s="99"/>
      <c r="D20" s="99"/>
      <c r="E20" s="99"/>
      <c r="F20" s="99"/>
      <c r="G20" s="99"/>
      <c r="H20" s="99"/>
      <c r="I20" s="100"/>
      <c r="L20" s="243" t="s">
        <v>96</v>
      </c>
      <c r="M20" s="244"/>
      <c r="N20" s="9"/>
      <c r="O20" s="9"/>
      <c r="P20" s="9"/>
      <c r="Q20" s="109"/>
      <c r="R20" s="79"/>
    </row>
    <row r="21" spans="1:18" s="7" customFormat="1" ht="14.4" x14ac:dyDescent="0.55000000000000004">
      <c r="L21" s="243" t="s">
        <v>52</v>
      </c>
      <c r="M21" s="244"/>
      <c r="N21" s="9"/>
      <c r="O21" s="9"/>
      <c r="P21" s="9"/>
      <c r="Q21" s="109"/>
      <c r="R21" s="79"/>
    </row>
    <row r="22" spans="1:18" s="7" customFormat="1" ht="14.4" x14ac:dyDescent="0.55000000000000004">
      <c r="A22" s="253" t="s">
        <v>21</v>
      </c>
      <c r="B22" s="254"/>
      <c r="C22" s="254"/>
      <c r="D22" s="254"/>
      <c r="E22" s="254"/>
      <c r="F22" s="254"/>
      <c r="G22" s="254"/>
      <c r="H22" s="254"/>
      <c r="I22" s="255"/>
      <c r="L22" s="243" t="s">
        <v>53</v>
      </c>
      <c r="M22" s="244"/>
      <c r="N22" s="9"/>
      <c r="O22" s="9"/>
      <c r="P22" s="9"/>
      <c r="Q22" s="9"/>
      <c r="R22" s="79"/>
    </row>
    <row r="23" spans="1:18" s="7" customFormat="1" ht="14.4" x14ac:dyDescent="0.55000000000000004">
      <c r="A23" s="256"/>
      <c r="B23" s="257"/>
      <c r="C23" s="257"/>
      <c r="D23" s="257"/>
      <c r="E23" s="257"/>
      <c r="F23" s="257"/>
      <c r="G23" s="257"/>
      <c r="H23" s="257"/>
      <c r="I23" s="258"/>
      <c r="L23" s="243" t="s">
        <v>54</v>
      </c>
      <c r="M23" s="244"/>
      <c r="N23" s="9"/>
      <c r="O23" s="9"/>
      <c r="P23" s="9"/>
      <c r="Q23" s="9"/>
      <c r="R23" s="79"/>
    </row>
    <row r="24" spans="1:18" s="7" customFormat="1" ht="14.4" x14ac:dyDescent="0.55000000000000004">
      <c r="A24" s="152" t="s">
        <v>197</v>
      </c>
      <c r="B24" s="153"/>
      <c r="C24" s="153"/>
      <c r="D24" s="153"/>
      <c r="E24" s="154"/>
      <c r="F24" s="153"/>
      <c r="G24" s="153"/>
      <c r="H24" s="153"/>
      <c r="I24" s="155"/>
      <c r="L24" s="243" t="s">
        <v>55</v>
      </c>
      <c r="M24" s="244"/>
      <c r="N24" s="9"/>
      <c r="O24" s="9"/>
      <c r="P24" s="9"/>
      <c r="Q24" s="9"/>
      <c r="R24" s="79"/>
    </row>
    <row r="25" spans="1:18" s="7" customFormat="1" ht="14.4" x14ac:dyDescent="0.55000000000000004">
      <c r="A25" s="138" t="s">
        <v>12</v>
      </c>
      <c r="B25" s="25"/>
      <c r="C25" s="25"/>
      <c r="D25" s="25"/>
      <c r="E25" s="29"/>
      <c r="F25" s="8"/>
      <c r="G25" s="8"/>
      <c r="H25" s="8"/>
      <c r="I25" s="18"/>
      <c r="L25" s="243" t="s">
        <v>56</v>
      </c>
      <c r="M25" s="244"/>
      <c r="N25" s="9"/>
      <c r="O25" s="9"/>
      <c r="P25" s="9"/>
      <c r="Q25" s="9"/>
      <c r="R25" s="79"/>
    </row>
    <row r="26" spans="1:18" s="7" customFormat="1" ht="14.4" x14ac:dyDescent="0.55000000000000004">
      <c r="A26" s="19" t="s">
        <v>14</v>
      </c>
      <c r="B26" s="17"/>
      <c r="C26" s="17"/>
      <c r="D26" s="17"/>
      <c r="E26" s="29"/>
      <c r="F26" s="8"/>
      <c r="G26" s="8"/>
      <c r="H26" s="8"/>
      <c r="I26" s="18"/>
    </row>
    <row r="27" spans="1:18" s="7" customFormat="1" ht="14.4" x14ac:dyDescent="0.55000000000000004">
      <c r="A27" s="19" t="s">
        <v>13</v>
      </c>
      <c r="B27" s="17"/>
      <c r="C27" s="17"/>
      <c r="D27" s="17"/>
      <c r="E27" s="29"/>
      <c r="F27" s="8"/>
      <c r="G27" s="8"/>
      <c r="H27" s="8"/>
      <c r="I27" s="18"/>
    </row>
    <row r="28" spans="1:18" s="7" customFormat="1" ht="14.4" x14ac:dyDescent="0.55000000000000004">
      <c r="A28" s="19" t="s">
        <v>15</v>
      </c>
      <c r="B28" s="17"/>
      <c r="C28" s="17"/>
      <c r="D28" s="17"/>
      <c r="E28" s="30"/>
      <c r="F28" s="6"/>
      <c r="G28" s="6"/>
      <c r="H28" s="6"/>
      <c r="I28" s="18"/>
      <c r="L28"/>
      <c r="M28"/>
      <c r="N28"/>
      <c r="O28"/>
      <c r="P28"/>
      <c r="Q28" s="23"/>
      <c r="R28"/>
    </row>
    <row r="29" spans="1:18" s="7" customFormat="1" ht="14.4" x14ac:dyDescent="0.55000000000000004">
      <c r="A29" s="139" t="s">
        <v>16</v>
      </c>
      <c r="B29" s="8"/>
      <c r="C29" s="8"/>
      <c r="D29" s="8"/>
      <c r="E29" s="30"/>
      <c r="F29" s="6"/>
      <c r="G29" s="6"/>
      <c r="H29" s="6"/>
      <c r="I29" s="18"/>
      <c r="L29"/>
      <c r="M29"/>
      <c r="N29"/>
      <c r="O29"/>
      <c r="P29"/>
      <c r="Q29" s="23"/>
      <c r="R29"/>
    </row>
    <row r="30" spans="1:18" s="7" customFormat="1" ht="14.4" x14ac:dyDescent="0.55000000000000004">
      <c r="A30" s="137" t="s">
        <v>20</v>
      </c>
      <c r="B30" s="8"/>
      <c r="C30" s="8"/>
      <c r="D30" s="8"/>
      <c r="E30" s="30"/>
      <c r="F30" s="6"/>
      <c r="G30" s="6"/>
      <c r="H30" s="6"/>
      <c r="I30" s="18"/>
      <c r="L30"/>
      <c r="M30"/>
      <c r="N30"/>
      <c r="O30"/>
      <c r="P30"/>
      <c r="Q30" s="23"/>
      <c r="R30"/>
    </row>
    <row r="31" spans="1:18" s="7" customFormat="1" ht="14.4" x14ac:dyDescent="0.55000000000000004">
      <c r="A31" s="140" t="s">
        <v>72</v>
      </c>
      <c r="B31" s="25"/>
      <c r="C31" s="25"/>
      <c r="D31" s="25"/>
      <c r="E31" s="31"/>
      <c r="F31" s="17"/>
      <c r="G31" s="17"/>
      <c r="H31" s="17"/>
      <c r="I31" s="18"/>
      <c r="L31"/>
      <c r="M31"/>
      <c r="N31"/>
      <c r="O31"/>
      <c r="P31"/>
      <c r="Q31" s="23"/>
      <c r="R31"/>
    </row>
    <row r="32" spans="1:18" s="7" customFormat="1" ht="14.4" x14ac:dyDescent="0.55000000000000004">
      <c r="A32" s="19" t="s">
        <v>17</v>
      </c>
      <c r="B32" s="26"/>
      <c r="C32" s="26"/>
      <c r="D32" s="26"/>
      <c r="E32" s="29"/>
      <c r="F32" s="8"/>
      <c r="G32" s="8"/>
      <c r="H32" s="8"/>
      <c r="I32" s="18"/>
      <c r="L32"/>
      <c r="M32"/>
      <c r="N32"/>
      <c r="O32"/>
      <c r="P32"/>
      <c r="Q32" s="23"/>
      <c r="R32"/>
    </row>
    <row r="33" spans="1:20" s="7" customFormat="1" ht="14.4" x14ac:dyDescent="0.55000000000000004">
      <c r="A33" s="19" t="s">
        <v>18</v>
      </c>
      <c r="B33" s="26"/>
      <c r="C33" s="26"/>
      <c r="D33" s="26"/>
      <c r="E33" s="29"/>
      <c r="F33" s="8"/>
      <c r="G33" s="8"/>
      <c r="H33" s="8"/>
      <c r="I33" s="18"/>
      <c r="L33" s="93"/>
      <c r="N33" s="62"/>
      <c r="O33" s="62"/>
      <c r="P33" s="62"/>
      <c r="Q33" s="62"/>
      <c r="R33" s="62"/>
    </row>
    <row r="34" spans="1:20" s="7" customFormat="1" ht="14.4" x14ac:dyDescent="0.55000000000000004">
      <c r="A34" s="19" t="s">
        <v>19</v>
      </c>
      <c r="B34" s="26"/>
      <c r="C34" s="26"/>
      <c r="D34" s="26"/>
      <c r="E34" s="29"/>
      <c r="F34" s="8"/>
      <c r="G34" s="8"/>
      <c r="H34" s="8"/>
      <c r="I34" s="18"/>
      <c r="L34" s="93"/>
      <c r="N34" s="62"/>
      <c r="O34" s="62"/>
      <c r="P34" s="62"/>
      <c r="Q34" s="62"/>
      <c r="R34" s="62"/>
    </row>
    <row r="35" spans="1:20" s="7" customFormat="1" ht="14.4" x14ac:dyDescent="0.55000000000000004">
      <c r="A35" s="52"/>
      <c r="B35" s="62"/>
      <c r="C35" s="62"/>
      <c r="D35" s="62"/>
      <c r="E35" s="62"/>
      <c r="F35" s="62"/>
      <c r="G35" s="62"/>
      <c r="H35" s="62"/>
      <c r="I35" s="18"/>
      <c r="L35" s="93"/>
      <c r="N35" s="62"/>
      <c r="O35" s="62"/>
      <c r="P35" s="62"/>
      <c r="Q35" s="62"/>
      <c r="R35" s="62"/>
    </row>
    <row r="36" spans="1:20" s="7" customFormat="1" ht="14.4" x14ac:dyDescent="0.55000000000000004">
      <c r="A36" s="156"/>
      <c r="B36" s="8"/>
      <c r="C36" s="8"/>
      <c r="D36" s="8"/>
      <c r="E36" s="8"/>
      <c r="F36" s="8"/>
      <c r="G36" s="8"/>
      <c r="H36" s="8"/>
      <c r="I36" s="18"/>
      <c r="L36" s="93"/>
      <c r="N36" s="62"/>
      <c r="O36" s="62"/>
      <c r="P36" s="62"/>
      <c r="Q36" s="62"/>
      <c r="R36" s="62"/>
    </row>
    <row r="37" spans="1:20" s="7" customFormat="1" ht="14.4" x14ac:dyDescent="0.55000000000000004">
      <c r="A37" s="159" t="s">
        <v>59</v>
      </c>
      <c r="B37" s="157"/>
      <c r="C37" s="157"/>
      <c r="D37" s="157"/>
      <c r="E37" s="157"/>
      <c r="F37" s="157"/>
      <c r="G37" s="157"/>
      <c r="H37" s="157"/>
      <c r="I37" s="158"/>
      <c r="L37" s="93"/>
      <c r="N37" s="62"/>
      <c r="O37" s="62"/>
      <c r="P37" s="62"/>
      <c r="Q37" s="62"/>
      <c r="R37" s="62"/>
    </row>
    <row r="38" spans="1:20" s="7" customFormat="1" ht="24" customHeight="1" x14ac:dyDescent="0.45">
      <c r="A38" s="249" t="s">
        <v>79</v>
      </c>
      <c r="B38" s="250"/>
      <c r="C38" s="250"/>
      <c r="D38" s="250"/>
      <c r="E38" s="250"/>
      <c r="F38" s="250"/>
      <c r="G38" s="250"/>
      <c r="H38" s="250"/>
      <c r="I38" s="251"/>
      <c r="J38" s="118"/>
      <c r="K38" s="118"/>
      <c r="L38" s="259" t="s">
        <v>79</v>
      </c>
      <c r="M38" s="259"/>
      <c r="N38" s="259"/>
      <c r="O38" s="259"/>
      <c r="P38" s="259"/>
      <c r="Q38" s="259"/>
      <c r="R38" s="259"/>
      <c r="S38" s="259"/>
      <c r="T38" s="259"/>
    </row>
    <row r="39" spans="1:20" s="7" customFormat="1" ht="27" customHeight="1" x14ac:dyDescent="0.45">
      <c r="A39" s="33" t="s">
        <v>102</v>
      </c>
      <c r="B39" s="13" t="s">
        <v>1</v>
      </c>
      <c r="C39" s="13" t="s">
        <v>33</v>
      </c>
      <c r="D39" s="13" t="s">
        <v>0</v>
      </c>
      <c r="E39" s="33" t="s">
        <v>40</v>
      </c>
      <c r="F39" s="33" t="s">
        <v>92</v>
      </c>
      <c r="G39" s="33" t="s">
        <v>11</v>
      </c>
      <c r="H39" s="33" t="s">
        <v>94</v>
      </c>
      <c r="I39" s="33" t="s">
        <v>39</v>
      </c>
      <c r="J39" s="118"/>
      <c r="K39" s="118"/>
      <c r="L39" s="13" t="s">
        <v>1</v>
      </c>
      <c r="M39" s="13" t="s">
        <v>33</v>
      </c>
      <c r="N39" s="13" t="s">
        <v>0</v>
      </c>
      <c r="O39" s="245" t="s">
        <v>95</v>
      </c>
      <c r="P39" s="245"/>
      <c r="Q39" s="245"/>
      <c r="R39" s="245"/>
      <c r="S39" s="245"/>
      <c r="T39" s="245"/>
    </row>
    <row r="40" spans="1:20" s="7" customFormat="1" ht="20.100000000000001" customHeight="1" x14ac:dyDescent="0.45">
      <c r="A40" s="9"/>
      <c r="B40" s="109"/>
      <c r="C40" s="109"/>
      <c r="D40" s="9"/>
      <c r="E40" s="40"/>
      <c r="F40" s="9"/>
      <c r="G40" s="41" t="str">
        <f t="shared" ref="G40:G61" si="1">IF(OR(E40="", D40="", F40="", E40=0, D40=0, D40=0), "", IF(ISERROR(MAX(VLOOKUP(D40, mulchtype, 5, FALSE)*E40*F40/(VLOOKUP(D40, mulchtype, 3, FALSE)), 0.1)), "", IF(MAX(VLOOKUP(D40, mulchtype, 5, FALSE)*E40*F40/(VLOOKUP(D40, mulchtype, 3, FALSE)), 0.1)=0, "", MAX(VLOOKUP(D40, mulchtype, 5, FALSE)*E40*F40/(VLOOKUP(D40, mulchtype, 3, FALSE)), 0.1))))</f>
        <v/>
      </c>
      <c r="H40" s="42" t="str">
        <f t="shared" ref="H40:H61" si="2">IF(D40="", "", VLOOKUP(D40, mulchtype, 6, 0))</f>
        <v/>
      </c>
      <c r="I40" s="43" t="str">
        <f t="shared" ref="I40:I61" si="3">IF(OR(D40="", ISERROR(VLOOKUP(D40, mulchtype, 7, FALSE))), "", IFERROR(IF(OR(VLOOKUP(D40, mulchtype, 7, FALSE) * G40 = 0, ISERROR(VLOOKUP(D40, mulchtype, 7, FALSE) * G40)), "", VLOOKUP(D40, mulchtype, 7, FALSE) * G40), ""))</f>
        <v/>
      </c>
      <c r="J40" s="119"/>
      <c r="K40" s="119"/>
      <c r="L40" s="58" t="str">
        <f>IF(B40="","",B40)</f>
        <v/>
      </c>
      <c r="M40" s="42" t="str">
        <f>IF(C40="","",C40)</f>
        <v/>
      </c>
      <c r="N40" s="58" t="str">
        <f>IF(D40="","",D40)</f>
        <v/>
      </c>
      <c r="O40" s="242"/>
      <c r="P40" s="242"/>
      <c r="Q40" s="242"/>
      <c r="R40" s="242"/>
      <c r="S40" s="242"/>
      <c r="T40" s="242"/>
    </row>
    <row r="41" spans="1:20" s="7" customFormat="1" ht="20.100000000000001" customHeight="1" x14ac:dyDescent="0.45">
      <c r="A41" s="9"/>
      <c r="B41" s="109"/>
      <c r="C41" s="109"/>
      <c r="D41" s="9"/>
      <c r="E41" s="40"/>
      <c r="F41" s="9"/>
      <c r="G41" s="41" t="str">
        <f t="shared" si="1"/>
        <v/>
      </c>
      <c r="H41" s="42" t="str">
        <f t="shared" si="2"/>
        <v/>
      </c>
      <c r="I41" s="43" t="str">
        <f t="shared" si="3"/>
        <v/>
      </c>
      <c r="J41" s="27"/>
      <c r="K41" s="27"/>
      <c r="L41" s="58" t="str">
        <f t="shared" ref="L41:L61" si="4">IF(B41="","",B41)</f>
        <v/>
      </c>
      <c r="M41" s="42" t="str">
        <f t="shared" ref="M41:M61" si="5">IF(C41="","",C41)</f>
        <v/>
      </c>
      <c r="N41" s="58" t="str">
        <f t="shared" ref="N41:N61" si="6">IF(D41="","",D41)</f>
        <v/>
      </c>
      <c r="O41" s="242"/>
      <c r="P41" s="242"/>
      <c r="Q41" s="242"/>
      <c r="R41" s="242"/>
      <c r="S41" s="242"/>
      <c r="T41" s="242"/>
    </row>
    <row r="42" spans="1:20" s="7" customFormat="1" ht="20.100000000000001" customHeight="1" x14ac:dyDescent="0.45">
      <c r="A42" s="9"/>
      <c r="B42" s="109"/>
      <c r="C42" s="109"/>
      <c r="D42" s="9"/>
      <c r="E42" s="40"/>
      <c r="F42" s="109"/>
      <c r="G42" s="41" t="str">
        <f t="shared" si="1"/>
        <v/>
      </c>
      <c r="H42" s="42" t="str">
        <f t="shared" si="2"/>
        <v/>
      </c>
      <c r="I42" s="43" t="str">
        <f t="shared" si="3"/>
        <v/>
      </c>
      <c r="J42" s="27"/>
      <c r="K42" s="27"/>
      <c r="L42" s="58" t="str">
        <f t="shared" si="4"/>
        <v/>
      </c>
      <c r="M42" s="42" t="str">
        <f t="shared" si="5"/>
        <v/>
      </c>
      <c r="N42" s="58" t="str">
        <f t="shared" si="6"/>
        <v/>
      </c>
      <c r="O42" s="242"/>
      <c r="P42" s="242"/>
      <c r="Q42" s="242"/>
      <c r="R42" s="242"/>
      <c r="S42" s="242"/>
      <c r="T42" s="242"/>
    </row>
    <row r="43" spans="1:20" s="7" customFormat="1" ht="20.100000000000001" customHeight="1" x14ac:dyDescent="0.45">
      <c r="A43" s="9"/>
      <c r="B43" s="109"/>
      <c r="C43" s="109"/>
      <c r="D43" s="9"/>
      <c r="E43" s="40"/>
      <c r="F43" s="9"/>
      <c r="G43" s="41" t="str">
        <f t="shared" si="1"/>
        <v/>
      </c>
      <c r="H43" s="42" t="str">
        <f t="shared" si="2"/>
        <v/>
      </c>
      <c r="I43" s="43" t="str">
        <f t="shared" si="3"/>
        <v/>
      </c>
      <c r="J43" s="27"/>
      <c r="K43" s="27"/>
      <c r="L43" s="58" t="str">
        <f t="shared" si="4"/>
        <v/>
      </c>
      <c r="M43" s="42" t="str">
        <f t="shared" si="5"/>
        <v/>
      </c>
      <c r="N43" s="58" t="str">
        <f t="shared" si="6"/>
        <v/>
      </c>
      <c r="O43" s="242"/>
      <c r="P43" s="242"/>
      <c r="Q43" s="242"/>
      <c r="R43" s="242"/>
      <c r="S43" s="242"/>
      <c r="T43" s="242"/>
    </row>
    <row r="44" spans="1:20" s="7" customFormat="1" ht="20.100000000000001" customHeight="1" x14ac:dyDescent="0.45">
      <c r="A44" s="9"/>
      <c r="B44" s="109"/>
      <c r="C44" s="109"/>
      <c r="D44" s="9"/>
      <c r="E44" s="40"/>
      <c r="F44" s="9"/>
      <c r="G44" s="41" t="str">
        <f t="shared" si="1"/>
        <v/>
      </c>
      <c r="H44" s="42" t="str">
        <f t="shared" si="2"/>
        <v/>
      </c>
      <c r="I44" s="43" t="str">
        <f t="shared" si="3"/>
        <v/>
      </c>
      <c r="J44" s="27"/>
      <c r="K44" s="27"/>
      <c r="L44" s="58" t="str">
        <f t="shared" si="4"/>
        <v/>
      </c>
      <c r="M44" s="42" t="str">
        <f t="shared" si="5"/>
        <v/>
      </c>
      <c r="N44" s="58" t="str">
        <f t="shared" si="6"/>
        <v/>
      </c>
      <c r="O44" s="242"/>
      <c r="P44" s="242"/>
      <c r="Q44" s="242"/>
      <c r="R44" s="242"/>
      <c r="S44" s="242"/>
      <c r="T44" s="242"/>
    </row>
    <row r="45" spans="1:20" s="7" customFormat="1" ht="20.100000000000001" customHeight="1" x14ac:dyDescent="0.45">
      <c r="A45" s="9"/>
      <c r="B45" s="109"/>
      <c r="C45" s="109"/>
      <c r="D45" s="9"/>
      <c r="E45" s="40"/>
      <c r="F45" s="9"/>
      <c r="G45" s="41" t="str">
        <f t="shared" si="1"/>
        <v/>
      </c>
      <c r="H45" s="42" t="str">
        <f t="shared" si="2"/>
        <v/>
      </c>
      <c r="I45" s="43" t="str">
        <f t="shared" si="3"/>
        <v/>
      </c>
      <c r="J45" s="27"/>
      <c r="K45" s="27"/>
      <c r="L45" s="58" t="str">
        <f t="shared" si="4"/>
        <v/>
      </c>
      <c r="M45" s="42" t="str">
        <f t="shared" si="5"/>
        <v/>
      </c>
      <c r="N45" s="58" t="str">
        <f t="shared" si="6"/>
        <v/>
      </c>
      <c r="O45" s="242"/>
      <c r="P45" s="242"/>
      <c r="Q45" s="242"/>
      <c r="R45" s="242"/>
      <c r="S45" s="242"/>
      <c r="T45" s="242"/>
    </row>
    <row r="46" spans="1:20" s="7" customFormat="1" ht="20.100000000000001" customHeight="1" x14ac:dyDescent="0.45">
      <c r="A46" s="9"/>
      <c r="B46" s="109"/>
      <c r="C46" s="109"/>
      <c r="D46" s="9"/>
      <c r="E46" s="40"/>
      <c r="F46" s="9"/>
      <c r="G46" s="41" t="str">
        <f t="shared" si="1"/>
        <v/>
      </c>
      <c r="H46" s="42" t="str">
        <f t="shared" si="2"/>
        <v/>
      </c>
      <c r="I46" s="43" t="str">
        <f t="shared" si="3"/>
        <v/>
      </c>
      <c r="J46" s="27"/>
      <c r="K46" s="27"/>
      <c r="L46" s="58" t="str">
        <f t="shared" si="4"/>
        <v/>
      </c>
      <c r="M46" s="42" t="str">
        <f t="shared" si="5"/>
        <v/>
      </c>
      <c r="N46" s="58" t="str">
        <f t="shared" si="6"/>
        <v/>
      </c>
      <c r="O46" s="242"/>
      <c r="P46" s="242"/>
      <c r="Q46" s="242"/>
      <c r="R46" s="242"/>
      <c r="S46" s="242"/>
      <c r="T46" s="242"/>
    </row>
    <row r="47" spans="1:20" s="7" customFormat="1" ht="20.100000000000001" customHeight="1" x14ac:dyDescent="0.45">
      <c r="A47" s="9"/>
      <c r="B47" s="109"/>
      <c r="C47" s="109"/>
      <c r="D47" s="9"/>
      <c r="E47" s="40"/>
      <c r="F47" s="9"/>
      <c r="G47" s="41" t="str">
        <f t="shared" si="1"/>
        <v/>
      </c>
      <c r="H47" s="42" t="str">
        <f t="shared" si="2"/>
        <v/>
      </c>
      <c r="I47" s="43" t="str">
        <f t="shared" si="3"/>
        <v/>
      </c>
      <c r="J47" s="27"/>
      <c r="K47" s="27"/>
      <c r="L47" s="58" t="str">
        <f t="shared" si="4"/>
        <v/>
      </c>
      <c r="M47" s="42" t="str">
        <f t="shared" si="5"/>
        <v/>
      </c>
      <c r="N47" s="58" t="str">
        <f t="shared" si="6"/>
        <v/>
      </c>
      <c r="O47" s="242"/>
      <c r="P47" s="242"/>
      <c r="Q47" s="242"/>
      <c r="R47" s="242"/>
      <c r="S47" s="242"/>
      <c r="T47" s="242"/>
    </row>
    <row r="48" spans="1:20" s="7" customFormat="1" ht="20.100000000000001" customHeight="1" x14ac:dyDescent="0.45">
      <c r="A48" s="9"/>
      <c r="B48" s="109"/>
      <c r="C48" s="109"/>
      <c r="D48" s="9"/>
      <c r="E48" s="40"/>
      <c r="F48" s="9"/>
      <c r="G48" s="41" t="str">
        <f t="shared" si="1"/>
        <v/>
      </c>
      <c r="H48" s="42" t="str">
        <f t="shared" si="2"/>
        <v/>
      </c>
      <c r="I48" s="43" t="str">
        <f t="shared" si="3"/>
        <v/>
      </c>
      <c r="J48" s="27"/>
      <c r="K48" s="27"/>
      <c r="L48" s="58" t="str">
        <f t="shared" si="4"/>
        <v/>
      </c>
      <c r="M48" s="42" t="str">
        <f t="shared" si="5"/>
        <v/>
      </c>
      <c r="N48" s="58" t="str">
        <f t="shared" si="6"/>
        <v/>
      </c>
      <c r="O48" s="242"/>
      <c r="P48" s="242"/>
      <c r="Q48" s="242"/>
      <c r="R48" s="242"/>
      <c r="S48" s="242"/>
      <c r="T48" s="242"/>
    </row>
    <row r="49" spans="1:20" s="7" customFormat="1" ht="20.100000000000001" customHeight="1" x14ac:dyDescent="0.45">
      <c r="A49" s="9"/>
      <c r="B49" s="109"/>
      <c r="C49" s="109"/>
      <c r="D49" s="9"/>
      <c r="E49" s="40"/>
      <c r="F49" s="9"/>
      <c r="G49" s="41" t="str">
        <f t="shared" si="1"/>
        <v/>
      </c>
      <c r="H49" s="42" t="str">
        <f t="shared" si="2"/>
        <v/>
      </c>
      <c r="I49" s="43" t="str">
        <f t="shared" si="3"/>
        <v/>
      </c>
      <c r="J49" s="27"/>
      <c r="K49" s="27"/>
      <c r="L49" s="58" t="str">
        <f t="shared" si="4"/>
        <v/>
      </c>
      <c r="M49" s="42" t="str">
        <f t="shared" si="5"/>
        <v/>
      </c>
      <c r="N49" s="58" t="str">
        <f t="shared" si="6"/>
        <v/>
      </c>
      <c r="O49" s="242"/>
      <c r="P49" s="242"/>
      <c r="Q49" s="242"/>
      <c r="R49" s="242"/>
      <c r="S49" s="242"/>
      <c r="T49" s="242"/>
    </row>
    <row r="50" spans="1:20" s="7" customFormat="1" ht="20.100000000000001" customHeight="1" x14ac:dyDescent="0.45">
      <c r="A50" s="9"/>
      <c r="B50" s="109"/>
      <c r="C50" s="109"/>
      <c r="D50" s="9"/>
      <c r="E50" s="40"/>
      <c r="F50" s="9"/>
      <c r="G50" s="41" t="str">
        <f t="shared" si="1"/>
        <v/>
      </c>
      <c r="H50" s="42" t="str">
        <f t="shared" si="2"/>
        <v/>
      </c>
      <c r="I50" s="43" t="str">
        <f t="shared" si="3"/>
        <v/>
      </c>
      <c r="J50" s="27"/>
      <c r="K50" s="27"/>
      <c r="L50" s="58" t="str">
        <f t="shared" si="4"/>
        <v/>
      </c>
      <c r="M50" s="42" t="str">
        <f t="shared" si="5"/>
        <v/>
      </c>
      <c r="N50" s="58" t="str">
        <f t="shared" si="6"/>
        <v/>
      </c>
      <c r="O50" s="242"/>
      <c r="P50" s="242"/>
      <c r="Q50" s="242"/>
      <c r="R50" s="242"/>
      <c r="S50" s="242"/>
      <c r="T50" s="242"/>
    </row>
    <row r="51" spans="1:20" s="7" customFormat="1" ht="20.100000000000001" customHeight="1" x14ac:dyDescent="0.45">
      <c r="A51" s="9"/>
      <c r="B51" s="109"/>
      <c r="C51" s="109"/>
      <c r="D51" s="9"/>
      <c r="E51" s="40"/>
      <c r="F51" s="9"/>
      <c r="G51" s="41" t="str">
        <f t="shared" si="1"/>
        <v/>
      </c>
      <c r="H51" s="42" t="str">
        <f t="shared" si="2"/>
        <v/>
      </c>
      <c r="I51" s="43" t="str">
        <f t="shared" si="3"/>
        <v/>
      </c>
      <c r="J51" s="27"/>
      <c r="K51" s="27"/>
      <c r="L51" s="58" t="str">
        <f t="shared" si="4"/>
        <v/>
      </c>
      <c r="M51" s="42" t="str">
        <f t="shared" si="5"/>
        <v/>
      </c>
      <c r="N51" s="58" t="str">
        <f t="shared" si="6"/>
        <v/>
      </c>
      <c r="O51" s="242"/>
      <c r="P51" s="242"/>
      <c r="Q51" s="242"/>
      <c r="R51" s="242"/>
      <c r="S51" s="242"/>
      <c r="T51" s="242"/>
    </row>
    <row r="52" spans="1:20" s="7" customFormat="1" ht="20.100000000000001" customHeight="1" x14ac:dyDescent="0.45">
      <c r="A52" s="9"/>
      <c r="B52" s="109"/>
      <c r="C52" s="109"/>
      <c r="D52" s="9"/>
      <c r="E52" s="40"/>
      <c r="F52" s="9"/>
      <c r="G52" s="41" t="str">
        <f t="shared" si="1"/>
        <v/>
      </c>
      <c r="H52" s="42" t="str">
        <f t="shared" si="2"/>
        <v/>
      </c>
      <c r="I52" s="43" t="str">
        <f t="shared" si="3"/>
        <v/>
      </c>
      <c r="J52" s="27"/>
      <c r="K52" s="27"/>
      <c r="L52" s="58" t="str">
        <f t="shared" si="4"/>
        <v/>
      </c>
      <c r="M52" s="42" t="str">
        <f t="shared" si="5"/>
        <v/>
      </c>
      <c r="N52" s="58" t="str">
        <f t="shared" si="6"/>
        <v/>
      </c>
      <c r="O52" s="242"/>
      <c r="P52" s="242"/>
      <c r="Q52" s="242"/>
      <c r="R52" s="242"/>
      <c r="S52" s="242"/>
      <c r="T52" s="242"/>
    </row>
    <row r="53" spans="1:20" s="7" customFormat="1" ht="20.100000000000001" customHeight="1" x14ac:dyDescent="0.45">
      <c r="A53" s="9"/>
      <c r="B53" s="109"/>
      <c r="C53" s="53"/>
      <c r="D53" s="9"/>
      <c r="E53" s="54"/>
      <c r="F53" s="9"/>
      <c r="G53" s="41" t="str">
        <f t="shared" si="1"/>
        <v/>
      </c>
      <c r="H53" s="42" t="str">
        <f t="shared" si="2"/>
        <v/>
      </c>
      <c r="I53" s="43" t="str">
        <f t="shared" si="3"/>
        <v/>
      </c>
      <c r="J53" s="27"/>
      <c r="K53" s="27"/>
      <c r="L53" s="58" t="str">
        <f t="shared" si="4"/>
        <v/>
      </c>
      <c r="M53" s="42" t="str">
        <f t="shared" si="5"/>
        <v/>
      </c>
      <c r="N53" s="58" t="str">
        <f t="shared" si="6"/>
        <v/>
      </c>
      <c r="O53" s="242"/>
      <c r="P53" s="242"/>
      <c r="Q53" s="242"/>
      <c r="R53" s="242"/>
      <c r="S53" s="242"/>
      <c r="T53" s="242"/>
    </row>
    <row r="54" spans="1:20" s="7" customFormat="1" ht="20.100000000000001" customHeight="1" x14ac:dyDescent="0.45">
      <c r="A54" s="9"/>
      <c r="B54" s="109"/>
      <c r="C54" s="109"/>
      <c r="D54" s="9"/>
      <c r="E54" s="40"/>
      <c r="F54" s="9"/>
      <c r="G54" s="41" t="str">
        <f t="shared" si="1"/>
        <v/>
      </c>
      <c r="H54" s="42" t="str">
        <f t="shared" si="2"/>
        <v/>
      </c>
      <c r="I54" s="43" t="str">
        <f t="shared" si="3"/>
        <v/>
      </c>
      <c r="J54" s="27"/>
      <c r="K54" s="27"/>
      <c r="L54" s="58" t="str">
        <f t="shared" si="4"/>
        <v/>
      </c>
      <c r="M54" s="42" t="str">
        <f t="shared" si="5"/>
        <v/>
      </c>
      <c r="N54" s="58" t="str">
        <f t="shared" si="6"/>
        <v/>
      </c>
      <c r="O54" s="242"/>
      <c r="P54" s="242"/>
      <c r="Q54" s="242"/>
      <c r="R54" s="242"/>
      <c r="S54" s="242"/>
      <c r="T54" s="242"/>
    </row>
    <row r="55" spans="1:20" s="7" customFormat="1" ht="20.100000000000001" customHeight="1" x14ac:dyDescent="0.45">
      <c r="A55" s="9"/>
      <c r="B55" s="109"/>
      <c r="C55" s="109"/>
      <c r="D55" s="9"/>
      <c r="E55" s="116"/>
      <c r="F55" s="9"/>
      <c r="G55" s="41" t="str">
        <f t="shared" si="1"/>
        <v/>
      </c>
      <c r="H55" s="42" t="str">
        <f t="shared" si="2"/>
        <v/>
      </c>
      <c r="I55" s="43" t="str">
        <f t="shared" si="3"/>
        <v/>
      </c>
      <c r="J55" s="27"/>
      <c r="K55" s="27"/>
      <c r="L55" s="58" t="str">
        <f t="shared" si="4"/>
        <v/>
      </c>
      <c r="M55" s="42" t="str">
        <f t="shared" si="5"/>
        <v/>
      </c>
      <c r="N55" s="58" t="str">
        <f t="shared" si="6"/>
        <v/>
      </c>
      <c r="O55" s="242"/>
      <c r="P55" s="242"/>
      <c r="Q55" s="242"/>
      <c r="R55" s="242"/>
      <c r="S55" s="242"/>
      <c r="T55" s="242"/>
    </row>
    <row r="56" spans="1:20" s="7" customFormat="1" ht="20.100000000000001" customHeight="1" x14ac:dyDescent="0.45">
      <c r="A56" s="9"/>
      <c r="B56" s="109"/>
      <c r="C56" s="109"/>
      <c r="D56" s="9"/>
      <c r="E56" s="40"/>
      <c r="F56" s="9"/>
      <c r="G56" s="41" t="str">
        <f t="shared" si="1"/>
        <v/>
      </c>
      <c r="H56" s="42" t="str">
        <f t="shared" si="2"/>
        <v/>
      </c>
      <c r="I56" s="43" t="str">
        <f t="shared" si="3"/>
        <v/>
      </c>
      <c r="J56" s="27"/>
      <c r="K56" s="27"/>
      <c r="L56" s="58" t="str">
        <f t="shared" si="4"/>
        <v/>
      </c>
      <c r="M56" s="42" t="str">
        <f t="shared" si="5"/>
        <v/>
      </c>
      <c r="N56" s="58" t="str">
        <f t="shared" si="6"/>
        <v/>
      </c>
      <c r="O56" s="242"/>
      <c r="P56" s="242"/>
      <c r="Q56" s="242"/>
      <c r="R56" s="242"/>
      <c r="S56" s="242"/>
      <c r="T56" s="242"/>
    </row>
    <row r="57" spans="1:20" s="7" customFormat="1" ht="20.100000000000001" customHeight="1" x14ac:dyDescent="0.45">
      <c r="A57" s="9"/>
      <c r="B57" s="109"/>
      <c r="C57" s="109"/>
      <c r="D57" s="9"/>
      <c r="E57" s="40"/>
      <c r="F57" s="9"/>
      <c r="G57" s="41" t="str">
        <f t="shared" si="1"/>
        <v/>
      </c>
      <c r="H57" s="42" t="str">
        <f t="shared" si="2"/>
        <v/>
      </c>
      <c r="I57" s="43" t="str">
        <f t="shared" si="3"/>
        <v/>
      </c>
      <c r="J57" s="27"/>
      <c r="K57" s="27"/>
      <c r="L57" s="58" t="str">
        <f t="shared" si="4"/>
        <v/>
      </c>
      <c r="M57" s="42" t="str">
        <f t="shared" si="5"/>
        <v/>
      </c>
      <c r="N57" s="58" t="str">
        <f t="shared" si="6"/>
        <v/>
      </c>
      <c r="O57" s="242"/>
      <c r="P57" s="242"/>
      <c r="Q57" s="242"/>
      <c r="R57" s="242"/>
      <c r="S57" s="242"/>
      <c r="T57" s="242"/>
    </row>
    <row r="58" spans="1:20" s="7" customFormat="1" ht="20.100000000000001" customHeight="1" x14ac:dyDescent="0.45">
      <c r="A58" s="9"/>
      <c r="B58" s="109"/>
      <c r="C58" s="109"/>
      <c r="D58" s="9"/>
      <c r="E58" s="40"/>
      <c r="F58" s="9"/>
      <c r="G58" s="41" t="str">
        <f t="shared" si="1"/>
        <v/>
      </c>
      <c r="H58" s="42" t="str">
        <f t="shared" si="2"/>
        <v/>
      </c>
      <c r="I58" s="43" t="str">
        <f t="shared" si="3"/>
        <v/>
      </c>
      <c r="J58" s="27"/>
      <c r="K58" s="27"/>
      <c r="L58" s="58" t="str">
        <f t="shared" si="4"/>
        <v/>
      </c>
      <c r="M58" s="42" t="str">
        <f t="shared" si="5"/>
        <v/>
      </c>
      <c r="N58" s="58" t="str">
        <f t="shared" si="6"/>
        <v/>
      </c>
      <c r="O58" s="242"/>
      <c r="P58" s="242"/>
      <c r="Q58" s="242"/>
      <c r="R58" s="242"/>
      <c r="S58" s="242"/>
      <c r="T58" s="242"/>
    </row>
    <row r="59" spans="1:20" s="7" customFormat="1" ht="20.100000000000001" customHeight="1" x14ac:dyDescent="0.45">
      <c r="A59" s="9"/>
      <c r="B59" s="109"/>
      <c r="C59" s="109"/>
      <c r="D59" s="9"/>
      <c r="E59" s="40"/>
      <c r="F59" s="9"/>
      <c r="G59" s="41" t="str">
        <f t="shared" si="1"/>
        <v/>
      </c>
      <c r="H59" s="42" t="str">
        <f t="shared" si="2"/>
        <v/>
      </c>
      <c r="I59" s="43" t="str">
        <f t="shared" si="3"/>
        <v/>
      </c>
      <c r="J59" s="27"/>
      <c r="K59" s="27"/>
      <c r="L59" s="58" t="str">
        <f t="shared" si="4"/>
        <v/>
      </c>
      <c r="M59" s="42" t="str">
        <f t="shared" si="5"/>
        <v/>
      </c>
      <c r="N59" s="58" t="str">
        <f t="shared" si="6"/>
        <v/>
      </c>
      <c r="O59" s="242"/>
      <c r="P59" s="242"/>
      <c r="Q59" s="242"/>
      <c r="R59" s="242"/>
      <c r="S59" s="242"/>
      <c r="T59" s="242"/>
    </row>
    <row r="60" spans="1:20" s="7" customFormat="1" ht="20.100000000000001" customHeight="1" x14ac:dyDescent="0.45">
      <c r="A60" s="9"/>
      <c r="B60" s="109"/>
      <c r="C60" s="53"/>
      <c r="D60" s="9"/>
      <c r="E60" s="54"/>
      <c r="F60" s="9"/>
      <c r="G60" s="41" t="str">
        <f t="shared" si="1"/>
        <v/>
      </c>
      <c r="H60" s="42" t="str">
        <f t="shared" si="2"/>
        <v/>
      </c>
      <c r="I60" s="43" t="str">
        <f t="shared" si="3"/>
        <v/>
      </c>
      <c r="J60" s="27"/>
      <c r="K60" s="27"/>
      <c r="L60" s="58" t="str">
        <f t="shared" si="4"/>
        <v/>
      </c>
      <c r="M60" s="42" t="str">
        <f t="shared" si="5"/>
        <v/>
      </c>
      <c r="N60" s="58" t="str">
        <f t="shared" si="6"/>
        <v/>
      </c>
      <c r="O60" s="242"/>
      <c r="P60" s="242"/>
      <c r="Q60" s="242"/>
      <c r="R60" s="242"/>
      <c r="S60" s="242"/>
      <c r="T60" s="242"/>
    </row>
    <row r="61" spans="1:20" s="7" customFormat="1" ht="20.100000000000001" customHeight="1" x14ac:dyDescent="0.45">
      <c r="A61" s="9"/>
      <c r="B61" s="109"/>
      <c r="C61" s="78"/>
      <c r="D61" s="9"/>
      <c r="E61" s="40"/>
      <c r="F61" s="9"/>
      <c r="G61" s="41" t="str">
        <f t="shared" si="1"/>
        <v/>
      </c>
      <c r="H61" s="42" t="str">
        <f t="shared" si="2"/>
        <v/>
      </c>
      <c r="I61" s="43" t="str">
        <f t="shared" si="3"/>
        <v/>
      </c>
      <c r="J61" s="27"/>
      <c r="K61" s="27"/>
      <c r="L61" s="58" t="str">
        <f t="shared" si="4"/>
        <v/>
      </c>
      <c r="M61" s="42" t="str">
        <f t="shared" si="5"/>
        <v/>
      </c>
      <c r="N61" s="58" t="str">
        <f t="shared" si="6"/>
        <v/>
      </c>
      <c r="O61" s="242"/>
      <c r="P61" s="242"/>
      <c r="Q61" s="242"/>
      <c r="R61" s="242"/>
      <c r="S61" s="242"/>
      <c r="T61" s="242"/>
    </row>
    <row r="62" spans="1:20" s="7" customFormat="1" ht="14.4" x14ac:dyDescent="0.45">
      <c r="A62" s="252" t="s">
        <v>102</v>
      </c>
      <c r="B62" s="245" t="s">
        <v>1</v>
      </c>
      <c r="C62" s="245" t="s">
        <v>33</v>
      </c>
      <c r="D62" s="245" t="s">
        <v>0</v>
      </c>
      <c r="E62" s="252" t="s">
        <v>40</v>
      </c>
      <c r="F62" s="252" t="s">
        <v>30</v>
      </c>
      <c r="G62" s="252" t="s">
        <v>11</v>
      </c>
      <c r="H62" s="252" t="s">
        <v>94</v>
      </c>
      <c r="I62" s="252" t="s">
        <v>39</v>
      </c>
      <c r="J62" s="118"/>
      <c r="K62" s="118"/>
      <c r="L62" s="265" t="s">
        <v>33</v>
      </c>
      <c r="M62" s="265" t="s">
        <v>1</v>
      </c>
      <c r="N62" s="265" t="s">
        <v>0</v>
      </c>
      <c r="O62" s="245" t="s">
        <v>95</v>
      </c>
      <c r="P62" s="245"/>
      <c r="Q62" s="245"/>
      <c r="R62" s="245"/>
      <c r="S62" s="245"/>
      <c r="T62" s="245"/>
    </row>
    <row r="63" spans="1:20" s="7" customFormat="1" ht="14.4" x14ac:dyDescent="0.45">
      <c r="A63" s="245"/>
      <c r="B63" s="245"/>
      <c r="C63" s="245"/>
      <c r="D63" s="245"/>
      <c r="E63" s="252"/>
      <c r="F63" s="252"/>
      <c r="G63" s="252"/>
      <c r="H63" s="252"/>
      <c r="I63" s="245"/>
      <c r="J63" s="118"/>
      <c r="K63" s="118"/>
      <c r="L63" s="266"/>
      <c r="M63" s="266"/>
      <c r="N63" s="266"/>
      <c r="O63" s="245"/>
      <c r="P63" s="245"/>
      <c r="Q63" s="245"/>
      <c r="R63" s="245"/>
      <c r="S63" s="245"/>
      <c r="T63" s="245"/>
    </row>
    <row r="64" spans="1:20" s="5" customFormat="1" ht="14.4" x14ac:dyDescent="0.55000000000000004">
      <c r="I64" s="17"/>
      <c r="J64" s="17"/>
      <c r="K64" s="17"/>
      <c r="L64" s="37"/>
      <c r="M64" s="37"/>
      <c r="N64" s="37"/>
      <c r="O64" s="37"/>
      <c r="P64" s="37"/>
      <c r="Q64" s="37"/>
      <c r="R64" s="37"/>
    </row>
    <row r="65" spans="1:8" ht="15" customHeight="1" x14ac:dyDescent="0.55000000000000004">
      <c r="A65" s="5"/>
      <c r="B65" s="48"/>
      <c r="C65" s="48"/>
      <c r="D65" s="48"/>
      <c r="E65" s="48"/>
      <c r="F65" s="48"/>
      <c r="G65" s="48"/>
      <c r="H65" s="48"/>
    </row>
    <row r="66" spans="1:8" ht="15" customHeight="1" x14ac:dyDescent="0.55000000000000004">
      <c r="A66" s="2"/>
      <c r="B66" s="2"/>
      <c r="C66" s="2"/>
      <c r="D66" s="2"/>
      <c r="E66" s="2"/>
      <c r="F66" s="2"/>
      <c r="G66" s="2"/>
      <c r="H66" s="2"/>
    </row>
  </sheetData>
  <sheetProtection sheet="1" pivotTables="0"/>
  <mergeCells count="68">
    <mergeCell ref="O52:T52"/>
    <mergeCell ref="O53:T53"/>
    <mergeCell ref="L7:M7"/>
    <mergeCell ref="O44:T44"/>
    <mergeCell ref="O45:T45"/>
    <mergeCell ref="O46:T46"/>
    <mergeCell ref="O47:T47"/>
    <mergeCell ref="L21:M21"/>
    <mergeCell ref="L22:M22"/>
    <mergeCell ref="L24:M24"/>
    <mergeCell ref="O40:T40"/>
    <mergeCell ref="O41:T41"/>
    <mergeCell ref="O42:T42"/>
    <mergeCell ref="O43:T43"/>
    <mergeCell ref="L16:M16"/>
    <mergeCell ref="L17:M17"/>
    <mergeCell ref="L62:L63"/>
    <mergeCell ref="O54:T54"/>
    <mergeCell ref="O55:T55"/>
    <mergeCell ref="O56:T56"/>
    <mergeCell ref="O57:T57"/>
    <mergeCell ref="O58:T58"/>
    <mergeCell ref="O59:T59"/>
    <mergeCell ref="O60:T60"/>
    <mergeCell ref="O61:T61"/>
    <mergeCell ref="O62:T63"/>
    <mergeCell ref="M62:M63"/>
    <mergeCell ref="N62:N63"/>
    <mergeCell ref="A5:C6"/>
    <mergeCell ref="A4:C4"/>
    <mergeCell ref="E8:I8"/>
    <mergeCell ref="B9:B10"/>
    <mergeCell ref="C9:C10"/>
    <mergeCell ref="A9:A10"/>
    <mergeCell ref="A8:D8"/>
    <mergeCell ref="D4:E4"/>
    <mergeCell ref="D5:E6"/>
    <mergeCell ref="B62:B63"/>
    <mergeCell ref="L1:R1"/>
    <mergeCell ref="A38:I38"/>
    <mergeCell ref="A62:A63"/>
    <mergeCell ref="C62:C63"/>
    <mergeCell ref="E62:E63"/>
    <mergeCell ref="D62:D63"/>
    <mergeCell ref="F62:F63"/>
    <mergeCell ref="G62:G63"/>
    <mergeCell ref="H62:H63"/>
    <mergeCell ref="I62:I63"/>
    <mergeCell ref="L25:M25"/>
    <mergeCell ref="A22:I23"/>
    <mergeCell ref="L23:M23"/>
    <mergeCell ref="O39:T39"/>
    <mergeCell ref="L38:T38"/>
    <mergeCell ref="L8:M8"/>
    <mergeCell ref="O48:T48"/>
    <mergeCell ref="O49:T49"/>
    <mergeCell ref="O50:T50"/>
    <mergeCell ref="O51:T51"/>
    <mergeCell ref="L9:M9"/>
    <mergeCell ref="L10:M10"/>
    <mergeCell ref="L11:M11"/>
    <mergeCell ref="L12:M12"/>
    <mergeCell ref="L13:M13"/>
    <mergeCell ref="L14:M14"/>
    <mergeCell ref="L15:M15"/>
    <mergeCell ref="L20:M20"/>
    <mergeCell ref="L18:M18"/>
    <mergeCell ref="L19:M19"/>
  </mergeCells>
  <conditionalFormatting sqref="A11:A15 A40:A61">
    <cfRule type="cellIs" dxfId="8" priority="8" operator="equal">
      <formula>""""""</formula>
    </cfRule>
  </conditionalFormatting>
  <conditionalFormatting sqref="C11:C15">
    <cfRule type="cellIs" dxfId="7" priority="7" operator="equal">
      <formula>0</formula>
    </cfRule>
  </conditionalFormatting>
  <dataValidations count="2">
    <dataValidation type="list" allowBlank="1" showInputMessage="1" showErrorMessage="1" sqref="A11:A15 A40:A61" xr:uid="{730A027D-0F11-4002-8932-7208EF125F23}">
      <formula1>""""",Yes"</formula1>
    </dataValidation>
    <dataValidation type="list" allowBlank="1" showInputMessage="1" showErrorMessage="1" sqref="D40:D61" xr:uid="{2949AC8F-1828-4B3C-BCAE-AB888E4F0C40}">
      <formula1>$L$8:$L$25</formula1>
    </dataValidation>
  </dataValidations>
  <pageMargins left="0.4" right="0.4" top="0.25" bottom="0.25" header="0" footer="0"/>
  <pageSetup fitToWidth="0" fitToHeight="0" pageOrder="overThenDown" orientation="landscape" r:id="rId1"/>
  <ignoredErrors>
    <ignoredError sqref="D11:D15" unlockedFormula="1"/>
  </ignoredError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B5D6DD24-D88B-4644-A712-F1713E0FCB72}">
          <x14:formula1>
            <xm:f>'Year Menu'!$B$6:$B$16</xm:f>
          </x14:formula1>
          <xm:sqref>B11:B15 B40:B61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B9323F-7C38-44EE-B354-336CA15AE1C5}">
  <dimension ref="A1:H70"/>
  <sheetViews>
    <sheetView showGridLines="0" showRuler="0" view="pageLayout" zoomScaleNormal="100" workbookViewId="0">
      <selection activeCell="A5" sqref="A5"/>
    </sheetView>
  </sheetViews>
  <sheetFormatPr defaultRowHeight="12.6" x14ac:dyDescent="0.45"/>
  <cols>
    <col min="1" max="1" width="31.703125" customWidth="1"/>
    <col min="2" max="2" width="25.46875" customWidth="1"/>
    <col min="3" max="3" width="16.41015625" customWidth="1"/>
    <col min="4" max="4" width="15.46875" customWidth="1"/>
    <col min="5" max="5" width="14.46875" customWidth="1"/>
  </cols>
  <sheetData>
    <row r="1" spans="1:8" ht="25.8" x14ac:dyDescent="0.55000000000000004">
      <c r="A1" s="44" t="s">
        <v>47</v>
      </c>
      <c r="B1" s="45"/>
      <c r="C1" s="45"/>
      <c r="D1" s="46"/>
      <c r="E1" s="45"/>
      <c r="F1" s="45"/>
      <c r="G1" s="45"/>
      <c r="H1" s="55"/>
    </row>
    <row r="2" spans="1:8" ht="14.4" x14ac:dyDescent="0.55000000000000004">
      <c r="A2" s="5"/>
      <c r="B2" s="5"/>
      <c r="C2" s="5"/>
      <c r="D2" s="5"/>
      <c r="E2" s="5"/>
      <c r="F2" s="5"/>
      <c r="G2" s="5"/>
      <c r="H2" s="5"/>
    </row>
    <row r="3" spans="1:8" ht="14.4" x14ac:dyDescent="0.55000000000000004">
      <c r="A3" s="12" t="s">
        <v>48</v>
      </c>
      <c r="B3" s="7"/>
      <c r="C3" s="7"/>
      <c r="D3" s="32"/>
      <c r="F3" s="2"/>
      <c r="G3" s="27"/>
      <c r="H3" s="5"/>
    </row>
    <row r="4" spans="1:8" ht="14.4" x14ac:dyDescent="0.55000000000000004">
      <c r="A4" s="123" t="s">
        <v>46</v>
      </c>
      <c r="B4" s="13" t="s">
        <v>22</v>
      </c>
      <c r="C4" s="13" t="s">
        <v>7</v>
      </c>
      <c r="D4" s="33" t="s">
        <v>8</v>
      </c>
      <c r="E4" s="13" t="s">
        <v>5</v>
      </c>
      <c r="G4" s="27"/>
      <c r="H4" s="5"/>
    </row>
    <row r="5" spans="1:8" ht="14.4" x14ac:dyDescent="0.55000000000000004">
      <c r="A5" s="127"/>
      <c r="B5" s="22"/>
      <c r="C5" s="22"/>
      <c r="D5" s="34"/>
      <c r="E5" s="15" t="str">
        <f t="shared" ref="E5:E14" si="0">IF(OR(C5="", D5="", B5="", ISERROR(C5), ISERROR(D5), ISERROR(B5), C5*D5*B5=0), "", C5*D5*B5)</f>
        <v/>
      </c>
      <c r="G5" s="27"/>
      <c r="H5" s="5"/>
    </row>
    <row r="6" spans="1:8" ht="14.4" x14ac:dyDescent="0.55000000000000004">
      <c r="A6" s="127"/>
      <c r="B6" s="22"/>
      <c r="C6" s="22"/>
      <c r="D6" s="34"/>
      <c r="E6" s="15" t="str">
        <f t="shared" si="0"/>
        <v/>
      </c>
      <c r="G6" s="27"/>
      <c r="H6" s="5"/>
    </row>
    <row r="7" spans="1:8" ht="14.4" x14ac:dyDescent="0.55000000000000004">
      <c r="A7" s="127"/>
      <c r="B7" s="22"/>
      <c r="C7" s="22"/>
      <c r="D7" s="34"/>
      <c r="E7" s="15" t="str">
        <f t="shared" si="0"/>
        <v/>
      </c>
      <c r="G7" s="27"/>
      <c r="H7" s="5"/>
    </row>
    <row r="8" spans="1:8" ht="14.4" x14ac:dyDescent="0.55000000000000004">
      <c r="A8" s="127"/>
      <c r="B8" s="22"/>
      <c r="C8" s="22"/>
      <c r="D8" s="34"/>
      <c r="E8" s="15" t="str">
        <f t="shared" si="0"/>
        <v/>
      </c>
      <c r="G8" s="27"/>
      <c r="H8" s="27"/>
    </row>
    <row r="9" spans="1:8" ht="14.4" x14ac:dyDescent="0.55000000000000004">
      <c r="A9" s="127"/>
      <c r="B9" s="22"/>
      <c r="C9" s="22"/>
      <c r="D9" s="34"/>
      <c r="E9" s="15" t="str">
        <f t="shared" si="0"/>
        <v/>
      </c>
      <c r="G9" s="27"/>
      <c r="H9" s="27"/>
    </row>
    <row r="10" spans="1:8" ht="14.4" x14ac:dyDescent="0.55000000000000004">
      <c r="A10" s="127"/>
      <c r="B10" s="22"/>
      <c r="C10" s="22"/>
      <c r="D10" s="34"/>
      <c r="E10" s="15" t="str">
        <f t="shared" si="0"/>
        <v/>
      </c>
      <c r="G10" s="27"/>
      <c r="H10" s="27"/>
    </row>
    <row r="11" spans="1:8" ht="14.4" x14ac:dyDescent="0.55000000000000004">
      <c r="A11" s="127"/>
      <c r="B11" s="22"/>
      <c r="C11" s="22"/>
      <c r="D11" s="34"/>
      <c r="E11" s="15" t="str">
        <f t="shared" si="0"/>
        <v/>
      </c>
      <c r="G11" s="27"/>
      <c r="H11" s="27"/>
    </row>
    <row r="12" spans="1:8" ht="14.4" x14ac:dyDescent="0.55000000000000004">
      <c r="A12" s="127"/>
      <c r="B12" s="22"/>
      <c r="C12" s="22"/>
      <c r="D12" s="34"/>
      <c r="E12" s="15" t="str">
        <f t="shared" si="0"/>
        <v/>
      </c>
      <c r="G12" s="27"/>
      <c r="H12" s="27"/>
    </row>
    <row r="13" spans="1:8" ht="14.4" x14ac:dyDescent="0.55000000000000004">
      <c r="A13" s="127"/>
      <c r="B13" s="22"/>
      <c r="C13" s="22"/>
      <c r="D13" s="34"/>
      <c r="E13" s="15" t="str">
        <f t="shared" si="0"/>
        <v/>
      </c>
      <c r="G13" s="27"/>
      <c r="H13" s="27"/>
    </row>
    <row r="14" spans="1:8" ht="14.4" x14ac:dyDescent="0.55000000000000004">
      <c r="A14" s="127"/>
      <c r="B14" s="22"/>
      <c r="C14" s="22"/>
      <c r="D14" s="34"/>
      <c r="E14" s="15" t="str">
        <f t="shared" si="0"/>
        <v/>
      </c>
      <c r="G14" s="27"/>
      <c r="H14" s="27"/>
    </row>
    <row r="15" spans="1:8" ht="14.4" x14ac:dyDescent="0.55000000000000004">
      <c r="A15" s="5"/>
      <c r="B15" s="4"/>
      <c r="C15" s="4"/>
      <c r="D15" s="28"/>
      <c r="E15" s="1"/>
      <c r="G15" s="27"/>
      <c r="H15" s="27"/>
    </row>
    <row r="16" spans="1:8" ht="14.4" x14ac:dyDescent="0.55000000000000004">
      <c r="A16" s="16" t="s">
        <v>49</v>
      </c>
      <c r="B16" s="4"/>
      <c r="C16" s="4"/>
      <c r="D16" s="28"/>
      <c r="E16" s="1"/>
      <c r="G16" s="27"/>
      <c r="H16" s="27"/>
    </row>
    <row r="17" spans="1:8" ht="14.4" x14ac:dyDescent="0.55000000000000004">
      <c r="A17" s="123" t="s">
        <v>46</v>
      </c>
      <c r="B17" s="14" t="s">
        <v>22</v>
      </c>
      <c r="C17" s="14" t="s">
        <v>9</v>
      </c>
      <c r="D17" s="36"/>
      <c r="E17" s="14" t="s">
        <v>6</v>
      </c>
      <c r="G17" s="27"/>
      <c r="H17" s="27"/>
    </row>
    <row r="18" spans="1:8" ht="14.4" x14ac:dyDescent="0.55000000000000004">
      <c r="A18" s="127"/>
      <c r="B18" s="22"/>
      <c r="C18" s="22"/>
      <c r="D18" s="36"/>
      <c r="E18" s="21">
        <f>B18*((C18/2)^2)*3.142</f>
        <v>0</v>
      </c>
      <c r="G18" s="27"/>
      <c r="H18" s="27"/>
    </row>
    <row r="19" spans="1:8" ht="14.4" x14ac:dyDescent="0.55000000000000004">
      <c r="A19" s="122"/>
      <c r="B19" s="22"/>
      <c r="C19" s="22"/>
      <c r="D19" s="36"/>
      <c r="E19" s="21">
        <f>B19*((C19/2)^2)*3.142</f>
        <v>0</v>
      </c>
      <c r="G19" s="51"/>
      <c r="H19" s="27"/>
    </row>
    <row r="20" spans="1:8" ht="14.4" x14ac:dyDescent="0.55000000000000004">
      <c r="A20" s="122"/>
      <c r="B20" s="22"/>
      <c r="C20" s="22"/>
      <c r="D20" s="36"/>
      <c r="E20" s="21">
        <f>B20*((C20/2)^2)*3.142</f>
        <v>0</v>
      </c>
      <c r="G20" s="50"/>
      <c r="H20" s="27"/>
    </row>
    <row r="21" spans="1:8" ht="14.4" x14ac:dyDescent="0.55000000000000004">
      <c r="A21" s="5"/>
      <c r="B21" s="4"/>
      <c r="C21" s="4"/>
      <c r="D21" s="35"/>
      <c r="F21" s="1"/>
      <c r="G21" s="50"/>
      <c r="H21" s="27"/>
    </row>
    <row r="22" spans="1:8" ht="14.4" x14ac:dyDescent="0.55000000000000004">
      <c r="A22" s="16" t="s">
        <v>23</v>
      </c>
      <c r="B22" s="4"/>
      <c r="C22" s="4"/>
      <c r="D22" s="28"/>
      <c r="F22" s="1"/>
      <c r="G22" s="6"/>
      <c r="H22" s="5"/>
    </row>
    <row r="23" spans="1:8" ht="14.4" x14ac:dyDescent="0.55000000000000004">
      <c r="A23" s="123" t="s">
        <v>46</v>
      </c>
      <c r="B23" s="13"/>
      <c r="C23" s="33" t="s">
        <v>5</v>
      </c>
      <c r="D23" s="5"/>
      <c r="F23" s="1"/>
      <c r="G23" s="5"/>
      <c r="H23" s="5"/>
    </row>
    <row r="24" spans="1:8" ht="14.4" x14ac:dyDescent="0.55000000000000004">
      <c r="A24" s="124"/>
      <c r="B24" s="56" t="s">
        <v>3</v>
      </c>
      <c r="C24" s="34"/>
      <c r="D24" s="5"/>
      <c r="F24" s="1"/>
      <c r="G24" s="5"/>
      <c r="H24" s="5"/>
    </row>
    <row r="25" spans="1:8" ht="14.4" x14ac:dyDescent="0.55000000000000004">
      <c r="A25" s="125"/>
      <c r="B25" s="56" t="s">
        <v>10</v>
      </c>
      <c r="C25" s="34"/>
      <c r="D25" s="5"/>
      <c r="F25" s="1"/>
      <c r="G25" s="5"/>
      <c r="H25" s="5"/>
    </row>
    <row r="26" spans="1:8" ht="14.4" x14ac:dyDescent="0.55000000000000004">
      <c r="A26" s="126"/>
      <c r="B26" s="56" t="s">
        <v>4</v>
      </c>
      <c r="C26" s="36">
        <f>C24-C25</f>
        <v>0</v>
      </c>
      <c r="D26" s="5"/>
      <c r="F26" s="1"/>
      <c r="G26" s="5"/>
      <c r="H26" s="5"/>
    </row>
    <row r="27" spans="1:8" ht="14.4" x14ac:dyDescent="0.55000000000000004">
      <c r="A27" s="5"/>
      <c r="B27" s="4"/>
      <c r="C27" s="4"/>
      <c r="D27" s="28"/>
      <c r="F27" s="1"/>
      <c r="G27" s="5"/>
      <c r="H27" s="5"/>
    </row>
    <row r="28" spans="1:8" ht="14.4" x14ac:dyDescent="0.55000000000000004">
      <c r="A28" s="123" t="s">
        <v>46</v>
      </c>
      <c r="B28" s="13"/>
      <c r="C28" s="33" t="s">
        <v>5</v>
      </c>
      <c r="D28" s="5"/>
      <c r="F28" s="5"/>
      <c r="G28" s="5"/>
      <c r="H28" s="5"/>
    </row>
    <row r="29" spans="1:8" ht="14.4" x14ac:dyDescent="0.55000000000000004">
      <c r="A29" s="124"/>
      <c r="B29" s="56" t="s">
        <v>3</v>
      </c>
      <c r="C29" s="34"/>
      <c r="D29" s="5"/>
      <c r="F29" s="5"/>
      <c r="G29" s="5"/>
      <c r="H29" s="5"/>
    </row>
    <row r="30" spans="1:8" ht="14.4" x14ac:dyDescent="0.55000000000000004">
      <c r="A30" s="125"/>
      <c r="B30" s="56" t="s">
        <v>10</v>
      </c>
      <c r="C30" s="34"/>
      <c r="D30" s="5"/>
      <c r="F30" s="5"/>
      <c r="G30" s="5"/>
      <c r="H30" s="5"/>
    </row>
    <row r="31" spans="1:8" ht="14.4" x14ac:dyDescent="0.55000000000000004">
      <c r="A31" s="126"/>
      <c r="B31" s="56" t="s">
        <v>4</v>
      </c>
      <c r="C31" s="36">
        <f>C29-C30</f>
        <v>0</v>
      </c>
      <c r="D31" s="5"/>
      <c r="F31" s="5"/>
      <c r="G31" s="5"/>
      <c r="H31" s="5"/>
    </row>
    <row r="32" spans="1:8" ht="14.4" x14ac:dyDescent="0.55000000000000004">
      <c r="A32" s="5"/>
      <c r="B32" s="5"/>
      <c r="C32" s="5"/>
      <c r="D32" s="5"/>
      <c r="F32" s="5"/>
      <c r="G32" s="5"/>
      <c r="H32" s="5"/>
    </row>
    <row r="33" spans="1:8" ht="14.4" x14ac:dyDescent="0.55000000000000004">
      <c r="A33" s="5"/>
      <c r="B33" s="5"/>
      <c r="C33" s="5"/>
      <c r="D33" s="5"/>
      <c r="E33" s="5"/>
      <c r="F33" s="5"/>
      <c r="G33" s="5"/>
      <c r="H33" s="6"/>
    </row>
    <row r="34" spans="1:8" ht="14.4" x14ac:dyDescent="0.55000000000000004">
      <c r="A34" s="5"/>
      <c r="B34" s="5"/>
      <c r="C34" s="5"/>
      <c r="D34" s="5"/>
      <c r="E34" s="5"/>
      <c r="F34" s="37"/>
      <c r="G34" s="5"/>
      <c r="H34" s="6"/>
    </row>
    <row r="35" spans="1:8" ht="14.4" x14ac:dyDescent="0.55000000000000004">
      <c r="A35" s="5"/>
      <c r="B35" s="5"/>
      <c r="C35" s="5"/>
      <c r="D35" s="5"/>
      <c r="E35" s="5"/>
      <c r="F35" s="5"/>
      <c r="G35" s="5"/>
      <c r="H35" s="6"/>
    </row>
    <row r="36" spans="1:8" x14ac:dyDescent="0.45">
      <c r="E36" s="23"/>
      <c r="H36" s="47"/>
    </row>
    <row r="37" spans="1:8" x14ac:dyDescent="0.45">
      <c r="E37" s="23"/>
      <c r="H37" s="47"/>
    </row>
    <row r="38" spans="1:8" x14ac:dyDescent="0.45">
      <c r="E38" s="23"/>
      <c r="H38" s="47"/>
    </row>
    <row r="39" spans="1:8" ht="14.4" x14ac:dyDescent="0.55000000000000004">
      <c r="A39" t="s">
        <v>59</v>
      </c>
      <c r="E39" s="23"/>
      <c r="G39" s="1"/>
      <c r="H39" s="48"/>
    </row>
    <row r="40" spans="1:8" ht="23.1" x14ac:dyDescent="0.55000000000000004">
      <c r="A40" s="73" t="s">
        <v>67</v>
      </c>
      <c r="B40" s="74"/>
      <c r="C40" s="74"/>
      <c r="D40" s="74"/>
      <c r="E40" s="75"/>
      <c r="F40" s="74"/>
      <c r="G40" s="120"/>
      <c r="H40" s="47"/>
    </row>
    <row r="41" spans="1:8" ht="14.4" x14ac:dyDescent="0.55000000000000004">
      <c r="A41" s="5"/>
      <c r="B41" s="4"/>
      <c r="C41" s="4"/>
      <c r="D41" s="4"/>
      <c r="E41" s="5"/>
      <c r="F41" s="5"/>
      <c r="G41" s="5"/>
      <c r="H41" s="47"/>
    </row>
    <row r="42" spans="1:8" ht="14.4" x14ac:dyDescent="0.55000000000000004">
      <c r="A42" s="5" t="s">
        <v>26</v>
      </c>
      <c r="B42" s="4"/>
      <c r="C42" s="4"/>
      <c r="D42" s="4"/>
      <c r="E42" s="5"/>
      <c r="F42" s="5"/>
      <c r="G42" s="5"/>
      <c r="H42" s="47"/>
    </row>
    <row r="43" spans="1:8" ht="14.4" x14ac:dyDescent="0.55000000000000004">
      <c r="A43" s="5"/>
      <c r="B43" s="4"/>
      <c r="C43" s="4"/>
      <c r="D43" s="4"/>
      <c r="E43" s="5"/>
      <c r="F43" s="5"/>
      <c r="G43" s="5"/>
      <c r="H43" s="47"/>
    </row>
    <row r="44" spans="1:8" ht="14.4" x14ac:dyDescent="0.55000000000000004">
      <c r="A44" s="16" t="s">
        <v>68</v>
      </c>
      <c r="B44" s="4"/>
      <c r="C44" s="5"/>
      <c r="D44" s="5"/>
      <c r="E44" s="4"/>
      <c r="F44" s="4"/>
      <c r="G44" s="4"/>
      <c r="H44" s="47"/>
    </row>
    <row r="45" spans="1:8" ht="14.4" x14ac:dyDescent="0.55000000000000004">
      <c r="A45" s="37" t="s">
        <v>69</v>
      </c>
      <c r="B45" s="4"/>
      <c r="C45" s="5"/>
      <c r="D45" s="5"/>
      <c r="E45" s="4"/>
      <c r="F45" s="4"/>
      <c r="G45" s="4"/>
      <c r="H45" s="47"/>
    </row>
    <row r="46" spans="1:8" ht="14.4" x14ac:dyDescent="0.55000000000000004">
      <c r="A46" s="5" t="s">
        <v>70</v>
      </c>
      <c r="B46" s="5"/>
      <c r="C46" s="5"/>
      <c r="D46" s="5"/>
      <c r="E46" s="5"/>
      <c r="F46" s="5"/>
      <c r="G46" s="5"/>
      <c r="H46" s="47"/>
    </row>
    <row r="47" spans="1:8" ht="14.4" x14ac:dyDescent="0.55000000000000004">
      <c r="A47" s="3"/>
      <c r="B47" s="4"/>
      <c r="C47" s="5"/>
      <c r="D47" s="5"/>
      <c r="E47" s="3"/>
      <c r="F47" s="3"/>
      <c r="G47" s="3"/>
      <c r="H47" s="47"/>
    </row>
    <row r="48" spans="1:8" ht="14.4" x14ac:dyDescent="0.55000000000000004">
      <c r="A48" s="3"/>
      <c r="B48" s="4"/>
      <c r="C48" s="4"/>
      <c r="D48" s="4"/>
      <c r="E48" s="3"/>
      <c r="F48" s="3"/>
      <c r="G48" s="3"/>
      <c r="H48" s="47"/>
    </row>
    <row r="49" spans="1:8" ht="14.4" x14ac:dyDescent="0.55000000000000004">
      <c r="A49" s="3"/>
      <c r="B49" s="4"/>
      <c r="C49" s="5"/>
      <c r="D49" s="4"/>
      <c r="E49" s="3"/>
      <c r="F49" s="3"/>
      <c r="G49" s="3"/>
      <c r="H49" s="47"/>
    </row>
    <row r="50" spans="1:8" ht="14.4" x14ac:dyDescent="0.55000000000000004">
      <c r="A50" s="5"/>
      <c r="B50" s="4"/>
      <c r="C50" s="5"/>
      <c r="D50" s="4"/>
      <c r="E50" s="3"/>
      <c r="F50" s="3"/>
      <c r="G50" s="3"/>
      <c r="H50" s="47"/>
    </row>
    <row r="51" spans="1:8" ht="14.4" x14ac:dyDescent="0.55000000000000004">
      <c r="A51" s="5"/>
      <c r="B51" s="4"/>
      <c r="C51" s="5"/>
      <c r="D51" s="4"/>
      <c r="E51" s="3"/>
      <c r="F51" s="3"/>
      <c r="G51" s="3"/>
      <c r="H51" s="47"/>
    </row>
    <row r="52" spans="1:8" ht="14.4" x14ac:dyDescent="0.55000000000000004">
      <c r="A52" s="5"/>
      <c r="B52" s="4"/>
      <c r="C52" s="5"/>
      <c r="D52" s="4"/>
      <c r="E52" s="3"/>
      <c r="F52" s="3"/>
      <c r="G52" s="3"/>
      <c r="H52" s="47"/>
    </row>
    <row r="53" spans="1:8" ht="14.4" x14ac:dyDescent="0.55000000000000004">
      <c r="A53" s="5"/>
      <c r="B53" s="4"/>
      <c r="C53" s="4"/>
      <c r="D53" s="4"/>
      <c r="E53" s="3"/>
      <c r="F53" s="3"/>
      <c r="G53" s="3"/>
      <c r="H53" s="47"/>
    </row>
    <row r="54" spans="1:8" ht="14.4" x14ac:dyDescent="0.55000000000000004">
      <c r="A54" s="16" t="s">
        <v>49</v>
      </c>
      <c r="B54" s="4"/>
      <c r="C54" s="4"/>
      <c r="D54" s="4"/>
      <c r="E54" s="3"/>
      <c r="F54" s="3"/>
      <c r="G54" s="3"/>
      <c r="H54" s="47"/>
    </row>
    <row r="55" spans="1:8" ht="14.4" x14ac:dyDescent="0.55000000000000004">
      <c r="A55" s="5" t="s">
        <v>25</v>
      </c>
      <c r="B55" s="4"/>
      <c r="C55" s="4"/>
      <c r="D55" s="4"/>
      <c r="E55" s="3"/>
      <c r="F55" s="3"/>
      <c r="G55" s="3"/>
      <c r="H55" s="47"/>
    </row>
    <row r="56" spans="1:8" ht="14.4" x14ac:dyDescent="0.55000000000000004">
      <c r="A56" s="3"/>
      <c r="B56" s="4"/>
      <c r="C56" s="4"/>
      <c r="D56" s="5"/>
      <c r="E56" s="3"/>
      <c r="F56" s="3"/>
      <c r="G56" s="26"/>
      <c r="H56" s="47"/>
    </row>
    <row r="57" spans="1:8" ht="14.4" x14ac:dyDescent="0.55000000000000004">
      <c r="A57" s="3"/>
      <c r="B57" s="4"/>
      <c r="C57" s="4"/>
      <c r="D57" s="5"/>
      <c r="E57" s="3"/>
      <c r="F57" s="3"/>
      <c r="G57" s="26"/>
      <c r="H57" s="47"/>
    </row>
    <row r="58" spans="1:8" ht="14.4" x14ac:dyDescent="0.55000000000000004">
      <c r="A58" s="5"/>
      <c r="B58" s="4"/>
      <c r="C58" s="4"/>
      <c r="D58" s="5"/>
      <c r="E58" s="3"/>
      <c r="F58" s="3"/>
      <c r="G58" s="3"/>
      <c r="H58" s="47"/>
    </row>
    <row r="59" spans="1:8" ht="14.4" x14ac:dyDescent="0.55000000000000004">
      <c r="A59" s="5"/>
      <c r="B59" s="4"/>
      <c r="C59" s="4"/>
      <c r="D59" s="5"/>
      <c r="E59" s="3"/>
      <c r="F59" s="3"/>
      <c r="G59" s="3"/>
      <c r="H59" s="47"/>
    </row>
    <row r="60" spans="1:8" ht="14.4" x14ac:dyDescent="0.55000000000000004">
      <c r="A60" s="5"/>
      <c r="B60" s="4"/>
      <c r="C60" s="4"/>
      <c r="D60" s="4"/>
      <c r="E60" s="3"/>
      <c r="F60" s="3"/>
      <c r="G60" s="3"/>
      <c r="H60" s="47"/>
    </row>
    <row r="61" spans="1:8" ht="14.4" x14ac:dyDescent="0.55000000000000004">
      <c r="A61" s="3"/>
      <c r="B61" s="4"/>
      <c r="C61" s="4"/>
      <c r="D61" s="4"/>
      <c r="E61" s="5"/>
      <c r="F61" s="5"/>
      <c r="G61" s="3"/>
      <c r="H61" s="47"/>
    </row>
    <row r="62" spans="1:8" ht="14.4" x14ac:dyDescent="0.55000000000000004">
      <c r="A62" s="3"/>
      <c r="B62" s="4"/>
      <c r="C62" s="4"/>
      <c r="D62" s="4"/>
      <c r="E62" s="3"/>
      <c r="F62" s="3"/>
      <c r="G62" s="3"/>
      <c r="H62" s="47"/>
    </row>
    <row r="63" spans="1:8" ht="14.4" x14ac:dyDescent="0.55000000000000004">
      <c r="A63" s="16" t="s">
        <v>24</v>
      </c>
      <c r="B63" s="4"/>
      <c r="C63" s="4"/>
      <c r="D63" s="4"/>
      <c r="E63" s="3"/>
      <c r="F63" s="3"/>
      <c r="G63" s="3"/>
      <c r="H63" s="47"/>
    </row>
    <row r="64" spans="1:8" ht="14.4" x14ac:dyDescent="0.55000000000000004">
      <c r="A64" s="5" t="s">
        <v>28</v>
      </c>
      <c r="B64" s="4"/>
      <c r="C64" s="4"/>
      <c r="D64" s="4"/>
      <c r="E64" s="3"/>
      <c r="F64" s="3"/>
      <c r="G64" s="3"/>
      <c r="H64" s="47"/>
    </row>
    <row r="65" spans="1:8" ht="14.4" x14ac:dyDescent="0.55000000000000004">
      <c r="A65" s="3" t="s">
        <v>29</v>
      </c>
      <c r="B65" s="4"/>
      <c r="C65" s="4"/>
      <c r="D65" s="4"/>
      <c r="E65" s="3"/>
      <c r="F65" s="3"/>
      <c r="G65" s="3"/>
      <c r="H65" s="47"/>
    </row>
    <row r="66" spans="1:8" ht="14.4" x14ac:dyDescent="0.55000000000000004">
      <c r="A66" s="3" t="s">
        <v>27</v>
      </c>
      <c r="B66" s="48"/>
      <c r="C66" s="48"/>
      <c r="D66" s="48"/>
      <c r="E66" s="48"/>
      <c r="F66" s="48"/>
      <c r="G66" s="48"/>
      <c r="H66" s="47"/>
    </row>
    <row r="67" spans="1:8" ht="14.4" x14ac:dyDescent="0.55000000000000004">
      <c r="A67" s="3"/>
      <c r="B67" s="48"/>
      <c r="C67" s="48"/>
      <c r="D67" s="48"/>
      <c r="E67" s="48"/>
      <c r="F67" s="48"/>
      <c r="G67" s="48"/>
      <c r="H67" s="47"/>
    </row>
    <row r="68" spans="1:8" ht="14.4" x14ac:dyDescent="0.55000000000000004">
      <c r="A68" s="5"/>
      <c r="B68" s="48"/>
      <c r="C68" s="48"/>
      <c r="D68" s="48"/>
      <c r="E68" s="48"/>
      <c r="F68" s="48"/>
      <c r="G68" s="48"/>
      <c r="H68" s="47"/>
    </row>
    <row r="69" spans="1:8" ht="14.4" x14ac:dyDescent="0.55000000000000004">
      <c r="A69" s="5"/>
      <c r="B69" s="48"/>
      <c r="C69" s="48"/>
      <c r="D69" s="48"/>
      <c r="E69" s="48"/>
      <c r="F69" s="48"/>
      <c r="G69" s="48"/>
      <c r="H69" s="47"/>
    </row>
    <row r="70" spans="1:8" ht="14.4" x14ac:dyDescent="0.55000000000000004">
      <c r="A70" s="5"/>
      <c r="B70" s="48"/>
      <c r="C70" s="48"/>
      <c r="D70" s="48"/>
      <c r="E70" s="48"/>
      <c r="F70" s="48"/>
      <c r="G70" s="48"/>
      <c r="H70" s="47"/>
    </row>
  </sheetData>
  <sheetProtection sheet="1" objects="1" scenarios="1"/>
  <conditionalFormatting sqref="C26">
    <cfRule type="cellIs" dxfId="6" priority="5" operator="equal">
      <formula>0</formula>
    </cfRule>
    <cfRule type="cellIs" dxfId="5" priority="6" operator="equal">
      <formula>0</formula>
    </cfRule>
  </conditionalFormatting>
  <conditionalFormatting sqref="C31">
    <cfRule type="cellIs" dxfId="4" priority="3" operator="equal">
      <formula>0</formula>
    </cfRule>
    <cfRule type="cellIs" dxfId="3" priority="4" operator="equal">
      <formula>0</formula>
    </cfRule>
  </conditionalFormatting>
  <conditionalFormatting sqref="E5:E14">
    <cfRule type="cellIs" dxfId="2" priority="2" operator="equal">
      <formula>0</formula>
    </cfRule>
  </conditionalFormatting>
  <conditionalFormatting sqref="E18:E20">
    <cfRule type="cellIs" dxfId="1" priority="1" operator="equal">
      <formula>0</formula>
    </cfRule>
  </conditionalFormatting>
  <pageMargins left="0.4" right="0.4" top="0.25" bottom="0.25" header="0" footer="0"/>
  <pageSetup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2FA79C-AB95-48A1-B1F8-75C3942A2E20}">
  <dimension ref="A1:E29"/>
  <sheetViews>
    <sheetView showGridLines="0" showRuler="0" view="pageLayout" zoomScaleNormal="100" workbookViewId="0">
      <selection sqref="A1:E1"/>
    </sheetView>
  </sheetViews>
  <sheetFormatPr defaultRowHeight="12.6" x14ac:dyDescent="0.45"/>
  <cols>
    <col min="1" max="1" width="26.5859375" customWidth="1"/>
    <col min="2" max="2" width="25.76171875" customWidth="1"/>
    <col min="3" max="3" width="8.9375" customWidth="1"/>
    <col min="4" max="4" width="28.8203125" customWidth="1"/>
    <col min="5" max="5" width="22.9375" customWidth="1"/>
  </cols>
  <sheetData>
    <row r="1" spans="1:5" ht="25.8" x14ac:dyDescent="0.45">
      <c r="A1" s="278" t="s">
        <v>81</v>
      </c>
      <c r="B1" s="278"/>
      <c r="C1" s="278"/>
      <c r="D1" s="278"/>
      <c r="E1" s="278"/>
    </row>
    <row r="2" spans="1:5" ht="14.4" x14ac:dyDescent="0.45">
      <c r="A2" s="279" t="s">
        <v>109</v>
      </c>
      <c r="B2" s="280"/>
      <c r="C2" s="280"/>
      <c r="D2" s="280"/>
      <c r="E2" s="281"/>
    </row>
    <row r="3" spans="1:5" ht="14.4" x14ac:dyDescent="0.45">
      <c r="A3" s="282" t="s">
        <v>99</v>
      </c>
      <c r="B3" s="283"/>
      <c r="C3" s="283"/>
      <c r="D3" s="283"/>
      <c r="E3" s="284"/>
    </row>
    <row r="4" spans="1:5" ht="14.4" x14ac:dyDescent="0.45">
      <c r="A4" s="282" t="s">
        <v>74</v>
      </c>
      <c r="B4" s="283"/>
      <c r="C4" s="283"/>
      <c r="D4" s="283"/>
      <c r="E4" s="284"/>
    </row>
    <row r="5" spans="1:5" ht="14.4" x14ac:dyDescent="0.45">
      <c r="A5" s="282" t="s">
        <v>75</v>
      </c>
      <c r="B5" s="283"/>
      <c r="C5" s="283"/>
      <c r="D5" s="283"/>
      <c r="E5" s="284"/>
    </row>
    <row r="6" spans="1:5" ht="14.4" x14ac:dyDescent="0.45">
      <c r="A6" s="274" t="s">
        <v>76</v>
      </c>
      <c r="B6" s="275"/>
      <c r="C6" s="275"/>
      <c r="D6" s="275"/>
      <c r="E6" s="276"/>
    </row>
    <row r="7" spans="1:5" ht="15.6" customHeight="1" x14ac:dyDescent="0.45">
      <c r="A7" s="277" t="s">
        <v>110</v>
      </c>
      <c r="B7" s="277"/>
      <c r="C7" s="277"/>
      <c r="D7" s="277"/>
      <c r="E7" s="277"/>
    </row>
    <row r="8" spans="1:5" ht="14.4" customHeight="1" x14ac:dyDescent="0.45">
      <c r="A8" s="277"/>
      <c r="B8" s="277"/>
      <c r="C8" s="277"/>
      <c r="D8" s="277"/>
      <c r="E8" s="277"/>
    </row>
    <row r="9" spans="1:5" ht="14.4" customHeight="1" x14ac:dyDescent="0.45">
      <c r="A9" s="160" t="s">
        <v>59</v>
      </c>
      <c r="B9" s="161"/>
      <c r="C9" s="161"/>
      <c r="D9" s="161"/>
      <c r="E9" s="162"/>
    </row>
    <row r="10" spans="1:5" ht="14.4" x14ac:dyDescent="0.55000000000000004">
      <c r="A10" s="5"/>
      <c r="B10" s="5"/>
      <c r="C10" s="5"/>
      <c r="D10" s="5"/>
      <c r="E10" s="5"/>
    </row>
    <row r="11" spans="1:5" ht="14.4" x14ac:dyDescent="0.55000000000000004">
      <c r="A11" s="37"/>
      <c r="B11" s="1" t="s">
        <v>43</v>
      </c>
      <c r="D11" s="37"/>
      <c r="E11" s="1" t="s">
        <v>42</v>
      </c>
    </row>
    <row r="12" spans="1:5" ht="14.4" x14ac:dyDescent="0.55000000000000004">
      <c r="D12" s="2" t="s">
        <v>34</v>
      </c>
      <c r="E12" s="64"/>
    </row>
    <row r="20" spans="1:5" ht="14.4" x14ac:dyDescent="0.45">
      <c r="A20" s="63"/>
      <c r="B20" s="63"/>
    </row>
    <row r="21" spans="1:5" ht="14.4" x14ac:dyDescent="0.55000000000000004">
      <c r="A21" s="63"/>
      <c r="B21" s="63"/>
      <c r="C21" s="63"/>
      <c r="D21" s="61"/>
      <c r="E21" s="37"/>
    </row>
    <row r="22" spans="1:5" ht="14.4" x14ac:dyDescent="0.55000000000000004">
      <c r="A22" s="7"/>
      <c r="B22" s="7"/>
      <c r="C22" s="7"/>
      <c r="D22" s="7"/>
      <c r="E22" s="37"/>
    </row>
    <row r="23" spans="1:5" ht="14.4" x14ac:dyDescent="0.55000000000000004">
      <c r="A23" s="49"/>
      <c r="B23" s="63"/>
      <c r="C23" s="63"/>
      <c r="D23" s="61"/>
      <c r="E23" s="37"/>
    </row>
    <row r="24" spans="1:5" ht="14.4" x14ac:dyDescent="0.55000000000000004">
      <c r="A24" s="7"/>
      <c r="B24" s="7"/>
      <c r="C24" s="7"/>
      <c r="D24" s="7"/>
      <c r="E24" s="2"/>
    </row>
    <row r="25" spans="1:5" ht="14.4" x14ac:dyDescent="0.55000000000000004">
      <c r="A25" s="7"/>
      <c r="B25" s="7"/>
      <c r="C25" s="7"/>
      <c r="D25" s="7"/>
      <c r="E25" s="2"/>
    </row>
    <row r="26" spans="1:5" ht="14.4" x14ac:dyDescent="0.55000000000000004">
      <c r="A26" s="37"/>
      <c r="B26" s="37"/>
      <c r="E26" s="2"/>
    </row>
    <row r="27" spans="1:5" ht="14.4" x14ac:dyDescent="0.55000000000000004">
      <c r="A27" s="37"/>
      <c r="B27" s="37"/>
      <c r="E27" s="2"/>
    </row>
    <row r="28" spans="1:5" ht="14.4" x14ac:dyDescent="0.55000000000000004">
      <c r="A28" s="37"/>
      <c r="B28" s="37"/>
      <c r="E28" s="2"/>
    </row>
    <row r="29" spans="1:5" ht="14.4" x14ac:dyDescent="0.55000000000000004">
      <c r="A29" s="37"/>
      <c r="B29" s="37"/>
      <c r="E29" s="2"/>
    </row>
  </sheetData>
  <sheetProtection sheet="1" objects="1" scenarios="1" pivotTables="0"/>
  <mergeCells count="7">
    <mergeCell ref="A6:E6"/>
    <mergeCell ref="A7:E8"/>
    <mergeCell ref="A1:E1"/>
    <mergeCell ref="A2:E2"/>
    <mergeCell ref="A3:E3"/>
    <mergeCell ref="A4:E4"/>
    <mergeCell ref="A5:E5"/>
  </mergeCells>
  <pageMargins left="0.7" right="0.7" top="0.75" bottom="0.75" header="0.3" footer="0.3"/>
  <pageSetup orientation="landscape"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6DA710-70BC-4D24-90C0-BA24D1DCF433}">
  <sheetPr>
    <outlinePr summaryBelow="0" summaryRight="0"/>
  </sheetPr>
  <dimension ref="A1:J89"/>
  <sheetViews>
    <sheetView showGridLines="0" showRuler="0" view="pageLayout" zoomScale="99" zoomScaleNormal="115" zoomScalePageLayoutView="99" workbookViewId="0">
      <selection sqref="A1:C1"/>
    </sheetView>
  </sheetViews>
  <sheetFormatPr defaultColWidth="8.703125" defaultRowHeight="14.4" customHeight="1" x14ac:dyDescent="0.45"/>
  <cols>
    <col min="1" max="1" width="22.52734375" style="166" customWidth="1"/>
    <col min="2" max="2" width="10.05859375" style="166" customWidth="1"/>
    <col min="3" max="3" width="11.29296875" style="166" customWidth="1"/>
    <col min="4" max="4" width="8.52734375" style="166" customWidth="1"/>
    <col min="5" max="5" width="8.87890625" style="166" customWidth="1"/>
    <col min="6" max="6" width="8.41015625" style="166" customWidth="1"/>
    <col min="7" max="7" width="8" style="166" customWidth="1"/>
    <col min="8" max="8" width="11.64453125" style="166" customWidth="1"/>
    <col min="9" max="9" width="10.234375" style="166" customWidth="1"/>
    <col min="10" max="10" width="1.8203125" style="166" customWidth="1"/>
    <col min="11" max="16384" width="8.703125" style="166"/>
  </cols>
  <sheetData>
    <row r="1" spans="1:10" ht="23.1" x14ac:dyDescent="0.45">
      <c r="A1" s="316" t="s">
        <v>115</v>
      </c>
      <c r="B1" s="317"/>
      <c r="C1" s="317"/>
      <c r="D1" s="163"/>
      <c r="E1" s="163"/>
      <c r="F1" s="163"/>
      <c r="G1" s="163"/>
      <c r="H1" s="164"/>
      <c r="I1" s="165"/>
    </row>
    <row r="2" spans="1:10" ht="14.7" customHeight="1" x14ac:dyDescent="0.45">
      <c r="A2" s="167" t="s">
        <v>2</v>
      </c>
      <c r="B2" s="318"/>
      <c r="C2" s="319"/>
      <c r="D2" s="313" t="s">
        <v>44</v>
      </c>
      <c r="E2" s="314"/>
      <c r="F2" s="314"/>
      <c r="G2" s="314"/>
      <c r="H2" s="314"/>
      <c r="I2" s="315"/>
      <c r="J2" s="168"/>
    </row>
    <row r="3" spans="1:10" ht="14.4" customHeight="1" x14ac:dyDescent="0.45">
      <c r="A3" s="169" t="s">
        <v>116</v>
      </c>
      <c r="B3" s="320"/>
      <c r="C3" s="321"/>
      <c r="D3" s="170"/>
      <c r="I3" s="171"/>
      <c r="J3" s="172"/>
    </row>
    <row r="4" spans="1:10" ht="14.4" customHeight="1" x14ac:dyDescent="0.45">
      <c r="A4" s="173" t="s">
        <v>117</v>
      </c>
      <c r="B4" s="320"/>
      <c r="C4" s="321"/>
      <c r="D4" s="170"/>
      <c r="I4" s="171"/>
      <c r="J4" s="172"/>
    </row>
    <row r="5" spans="1:10" ht="14.4" customHeight="1" x14ac:dyDescent="0.45">
      <c r="A5" s="173" t="s">
        <v>118</v>
      </c>
      <c r="B5" s="310"/>
      <c r="C5" s="311"/>
      <c r="D5" s="170"/>
      <c r="I5" s="171"/>
    </row>
    <row r="6" spans="1:10" ht="14.4" customHeight="1" x14ac:dyDescent="0.45">
      <c r="A6" s="173" t="s">
        <v>119</v>
      </c>
      <c r="B6" s="312"/>
      <c r="C6" s="312"/>
      <c r="D6" s="174"/>
      <c r="E6" s="175"/>
      <c r="F6" s="175"/>
      <c r="G6" s="175"/>
      <c r="H6" s="175"/>
      <c r="I6" s="176"/>
    </row>
    <row r="7" spans="1:10" ht="14.4" customHeight="1" x14ac:dyDescent="0.45">
      <c r="J7" s="172"/>
    </row>
    <row r="8" spans="1:10" ht="20.399999999999999" customHeight="1" x14ac:dyDescent="0.45">
      <c r="A8" s="292" t="s">
        <v>120</v>
      </c>
      <c r="B8" s="292"/>
      <c r="C8" s="292"/>
      <c r="E8" s="295" t="s">
        <v>121</v>
      </c>
      <c r="F8" s="296"/>
      <c r="G8" s="296"/>
      <c r="H8" s="297"/>
      <c r="J8" s="177"/>
    </row>
    <row r="9" spans="1:10" ht="18" customHeight="1" x14ac:dyDescent="0.45">
      <c r="A9" s="169" t="s">
        <v>122</v>
      </c>
      <c r="B9" s="178"/>
      <c r="C9" s="178" t="s">
        <v>123</v>
      </c>
      <c r="E9" s="313" t="s">
        <v>124</v>
      </c>
      <c r="F9" s="314"/>
      <c r="G9" s="315"/>
      <c r="H9" s="179" t="str">
        <f>IF($C$9="SqFt", IF(OR(ISBLANK($B$10), ISBLANK($B$9)), "", IF($C$10="Cubic Feet", $B$10, IF($C$10="Cubic Yards", $B$10*27, IF($C$10="Inches", ($B$10*$B$9/12), IF($C$10="Tons/Acre", $B$10*$B$9*2000/43560/$B$14, IF($C$10="Pounds", $B$10/$B$14, IF(AND($C$10="Loads", I18="Gallons"), $B$10*H18/7.481, IF(AND($C$10="Loads", I18="Cubic Feet"), $B$10*H18, "")))))))), IF($C$9="Acres", IF(OR(ISBLANK($B$10), ISBLANK($B$9)), "", IF($C$10="Cubic Feet", $B$10, IF($C$10="Cubic Yards", $B$10*27, IF($C$10="Inches", ($B$10*$B$9/12*43560), IF($C$10="Tons/Acre", $B$10*$B$9*2000/$B$14, IF($C$10="Pounds", $B$10/$B$23, IF(AND($C$10="Loads", I18="Gallons"), $B$10*H18/7.481, IF(AND($C$10="Loads", I18="Cubic Feet"), $B$10*H18, ""))))))))))</f>
        <v/>
      </c>
      <c r="J9" s="177"/>
    </row>
    <row r="10" spans="1:10" ht="18" customHeight="1" x14ac:dyDescent="0.45">
      <c r="A10" s="180" t="s">
        <v>125</v>
      </c>
      <c r="B10" s="181"/>
      <c r="C10" s="182" t="s">
        <v>126</v>
      </c>
      <c r="D10" s="183"/>
      <c r="E10" s="313" t="s">
        <v>127</v>
      </c>
      <c r="F10" s="314"/>
      <c r="G10" s="315"/>
      <c r="H10" s="179" t="str">
        <f>IF($C$9="SqFt",IF(OR(ISBLANK($B$10),ISBLANK($B$9)),"",IF($C$10="Cubic Feet",$B$10/27,IF($C$10="Cubic Yards",$B$10,IF($C$10="Inches",$B$10*$B$9/12/27,IF($C$10="Tons/Acre",$B$10*$B$9*2000/43560/$B$14/27,IF($C$10="Pounds",$B$10/$B$14/27,IF(AND($C$10="Loads",OR(I18="Gallons",I18="Cubic Feet")),H9/27,FALSE))))))),IF($C$9="Acres",IF(OR(ISBLANK($B$10),ISBLANK($B$9)),"",IF($C$10="Cubic Feet",$B$10/27,IF($C$10="Cubic Yards",$B$10,IF($C$10="Inches",($B$10*$B$9/12/27*43560),IF($C$10="Tons/Acre",$B$10*$B$9*2000/$B$14/27,IF($C$10="Pounds",$B$10/$B$14/27,IF(AND($C$10="Loads",OR(I18="Gallons",I18="Cubic Feet")),H9/27,FALSE)))))))))</f>
        <v/>
      </c>
      <c r="J10" s="177"/>
    </row>
    <row r="11" spans="1:10" ht="18" customHeight="1" x14ac:dyDescent="0.45">
      <c r="E11" s="313" t="s">
        <v>129</v>
      </c>
      <c r="F11" s="314"/>
      <c r="G11" s="315"/>
      <c r="H11" s="184" t="str">
        <f>IFERROR(IF(AND($C$9="SqFt",$C$10="Loads"),$H$9/$B$9*12,IF(AND($C$9="Acres",$C$10="Loads"),$H$9/$B$9*12/43560,IF($C$9="SqFt",IF(OR(ISBLANK($B$10),ISBLANK($B$9)),"",IF($C$10="Cubic Feet",$B$10/$B$9*12,IF($C$10="Cubic Yards",$B$10/$B$9*12*27,IF($C$10="Inches",$B$10,IF($C$10="Tons/Acre",$B$10*2000/$B$14/43560*12,IF($C$10="Pounds",$B$10/$B$9*12,FALSE)))))),IF($C$9="Acres",IF(OR(ISBLANK($B$10),ISBLANK($B$9)),"",IF($C$10="Cubic Feet",$B$10/$B$9*12/43560,IF($C$10="Cubic Yards",$B$10/$B$9*12*27/43560,IF($C$10="Inches",$B$10,IF($C$10="Tons/Acre",$B$10*2000/$B$14/43560*12,IF($C$10="Pounds",$B$10/$B$9*12/43560,FALSE)))))))))),"")</f>
        <v/>
      </c>
    </row>
    <row r="12" spans="1:10" ht="18" customHeight="1" x14ac:dyDescent="0.45">
      <c r="E12" s="313" t="s">
        <v>130</v>
      </c>
      <c r="F12" s="314"/>
      <c r="G12" s="315"/>
      <c r="H12" s="179" t="str">
        <f>IFERROR(IF(AND($C$9="SqFt",$C$10="Loads"),$H$9*$B$14/2000/$B$9*43560,IF(AND($C$9="Acres",$C$10="Loads"),$H$9*$B$14/2000/$B$9,IF($C$9="SqFt",IF(OR(ISBLANK($B$10),ISBLANK($B$9)),"",IF($C$10="Cubic Feet",$B$10*$B$14/2000/$B$9*43560,IF($C$10="Cubic Yards",$B$10*27*$B$14*43560/($B$9*2000),IF($C$10="Inches",$B$10*$B$14/2000*43560/12,IF($C$10="Tons/Acre",$B$10,IF($C$10="Pounds",$B$10/2000/43560*$B$9,FALSE)))))),IF($C$9="Acres",IF(OR(ISBLANK($B$10),ISBLANK($B$9)),"",IF($C$10="Cubic Feet",$B$10*$B$14/2000/$B$9,IF($C$10="Cubic Yards",$B$10*27*$B$14/($B$9*2000),IF($C$10="Inches",$B$10*$B$14*43560/2000/12,IF($C$10="Tons/Acre",$B$10,IF($C$10="Pounds",$B$10/2000*$B$9,IF($C$9="Acres",IF(OR(ISBLANK($B$10),ISBLANK($B$9)),"",IF($C$10="Cubic Feet",$B$10*$B$23/2000/$B$9,IF($C$10="Cubic Yards",$B$10*27*$B$23/($B$9*2000),IF($C$10="Inches",$B$10*$B$23*43560/2000/12,IF($C$10="Tons/Acre",$B$10,IF($C$10="Pounds",$B$10/2000*$B$9,FALSE))))))))))))))))),"")</f>
        <v/>
      </c>
      <c r="J12" s="185"/>
    </row>
    <row r="13" spans="1:10" ht="18" customHeight="1" x14ac:dyDescent="0.45">
      <c r="A13" s="308" t="s">
        <v>131</v>
      </c>
      <c r="B13" s="308"/>
      <c r="C13" s="186"/>
      <c r="D13" s="186"/>
      <c r="E13" s="309" t="s">
        <v>132</v>
      </c>
      <c r="F13" s="309"/>
      <c r="G13" s="309"/>
      <c r="H13" s="179" t="str">
        <f>IFERROR(IF(AND(OR($C$9="SqFt",$C$9="Acres"),$C$10="Loads"),$H$9*$B$14,IF($C$9="SqFt",IF(OR(ISBLANK($B$10),ISBLANK($B$9)),"",IF($C$10="Cubic Feet",$H$9*$B$14,IF($C$10="Cubic Yards",$H$9*$B$14,IF($C$10="Inches",$H$9*$B$14,IF($C$10="Tons/Acre",$B$10*2000/43560*$B$9,FALSE))))),IF($C$9="Acres",IF(OR(ISBLANK($B$10),ISBLANK($B$9)),"",IF($C$10="Cubic Feet",$H$9*$B$14,IF($C$10="Cubic Yards",$H$9*$B$14,IF($C$10="Inches",$H$9*$B$14,IF($C$10="Tons/Acre",$B$10*2000*$B$9,IF($C$10="Pounds",$B$10,FALSE))))))))),"")</f>
        <v/>
      </c>
      <c r="J13" s="185"/>
    </row>
    <row r="14" spans="1:10" ht="18.3" customHeight="1" x14ac:dyDescent="0.45">
      <c r="A14" s="187" t="s">
        <v>133</v>
      </c>
      <c r="B14" s="188">
        <v>25</v>
      </c>
      <c r="C14" s="189"/>
      <c r="E14" s="309" t="s">
        <v>134</v>
      </c>
      <c r="F14" s="309"/>
      <c r="G14" s="309"/>
      <c r="H14" s="179" t="str">
        <f>IF(H9="", "", H9*7.481)</f>
        <v/>
      </c>
    </row>
    <row r="15" spans="1:10" ht="14.4" customHeight="1" x14ac:dyDescent="0.45">
      <c r="E15" s="305" t="s">
        <v>135</v>
      </c>
      <c r="F15" s="306"/>
      <c r="G15" s="306"/>
      <c r="H15" s="307"/>
    </row>
    <row r="16" spans="1:10" ht="14.4" customHeight="1" x14ac:dyDescent="0.45">
      <c r="A16" s="293" t="s">
        <v>136</v>
      </c>
      <c r="B16" s="294"/>
      <c r="C16" s="190"/>
    </row>
    <row r="17" spans="1:9" ht="14.4" customHeight="1" x14ac:dyDescent="0.45">
      <c r="A17" s="191" t="s">
        <v>137</v>
      </c>
      <c r="B17" s="192"/>
      <c r="E17" s="295" t="s">
        <v>138</v>
      </c>
      <c r="F17" s="296"/>
      <c r="G17" s="296"/>
      <c r="H17" s="296"/>
      <c r="I17" s="297"/>
    </row>
    <row r="18" spans="1:9" ht="14.4" customHeight="1" x14ac:dyDescent="0.45">
      <c r="A18" s="191" t="s">
        <v>139</v>
      </c>
      <c r="B18" s="192"/>
      <c r="E18" s="298" t="s">
        <v>140</v>
      </c>
      <c r="F18" s="299"/>
      <c r="G18" s="300"/>
      <c r="H18" s="192"/>
      <c r="I18" s="192" t="s">
        <v>134</v>
      </c>
    </row>
    <row r="19" spans="1:9" ht="14.4" customHeight="1" x14ac:dyDescent="0.45">
      <c r="A19" s="191" t="s">
        <v>141</v>
      </c>
      <c r="B19" s="192"/>
      <c r="E19" s="298" t="s">
        <v>142</v>
      </c>
      <c r="F19" s="299"/>
      <c r="G19" s="300"/>
      <c r="H19" s="179" t="str">
        <f>IF(I18="Cubic Feet", IF(ISERROR(H9/H18), "", H9/H18), IF(I18="Gallons", IF(ISERROR(H14/H18), "", H14/H18), ""))</f>
        <v/>
      </c>
    </row>
    <row r="20" spans="1:9" ht="14.4" customHeight="1" x14ac:dyDescent="0.45">
      <c r="A20" s="191" t="s">
        <v>192</v>
      </c>
      <c r="B20" s="192">
        <v>50</v>
      </c>
    </row>
    <row r="22" spans="1:9" ht="14.4" customHeight="1" x14ac:dyDescent="0.45">
      <c r="A22" s="295" t="s">
        <v>143</v>
      </c>
      <c r="B22" s="297"/>
      <c r="D22" s="304"/>
      <c r="E22" s="304"/>
      <c r="F22" s="304"/>
      <c r="G22" s="304"/>
      <c r="H22" s="304"/>
      <c r="I22" s="304"/>
    </row>
    <row r="23" spans="1:9" ht="14.4" customHeight="1" x14ac:dyDescent="0.45">
      <c r="A23" s="301" t="s">
        <v>144</v>
      </c>
      <c r="B23" s="302"/>
      <c r="D23" s="304"/>
      <c r="E23" s="304"/>
      <c r="F23" s="304"/>
      <c r="G23" s="304"/>
      <c r="H23" s="304"/>
      <c r="I23" s="304"/>
    </row>
    <row r="24" spans="1:9" ht="14.4" customHeight="1" x14ac:dyDescent="0.45">
      <c r="A24" s="187" t="s">
        <v>145</v>
      </c>
      <c r="B24" s="193"/>
      <c r="D24" s="289"/>
      <c r="E24" s="289"/>
      <c r="F24" s="289"/>
      <c r="G24" s="289"/>
      <c r="H24" s="289"/>
      <c r="I24" s="289"/>
    </row>
    <row r="25" spans="1:9" ht="14.4" customHeight="1" x14ac:dyDescent="0.45">
      <c r="A25" s="187" t="s">
        <v>124</v>
      </c>
      <c r="B25" s="194" t="str">
        <f>IF(B24="", "", B24/7.481)</f>
        <v/>
      </c>
      <c r="D25" s="289"/>
      <c r="E25" s="289"/>
      <c r="F25" s="289"/>
      <c r="G25" s="289"/>
      <c r="H25" s="289"/>
      <c r="I25" s="289"/>
    </row>
    <row r="26" spans="1:9" ht="14.4" customHeight="1" x14ac:dyDescent="0.45">
      <c r="A26" s="187" t="s">
        <v>146</v>
      </c>
      <c r="B26" s="193"/>
      <c r="D26" s="289"/>
      <c r="E26" s="289"/>
      <c r="F26" s="289"/>
      <c r="G26" s="289"/>
      <c r="H26" s="289"/>
      <c r="I26" s="289"/>
    </row>
    <row r="27" spans="1:9" ht="14.4" customHeight="1" x14ac:dyDescent="0.45">
      <c r="A27" s="187" t="s">
        <v>133</v>
      </c>
      <c r="B27" s="195" t="str">
        <f>IF(OR(B24=0,B26=0),"",B26/B25)</f>
        <v/>
      </c>
    </row>
    <row r="28" spans="1:9" ht="14.4" customHeight="1" x14ac:dyDescent="0.45">
      <c r="A28" s="301" t="s">
        <v>147</v>
      </c>
      <c r="B28" s="302"/>
    </row>
    <row r="29" spans="1:9" ht="14.4" customHeight="1" x14ac:dyDescent="0.45">
      <c r="A29" s="196" t="s">
        <v>148</v>
      </c>
      <c r="B29" s="197" t="s">
        <v>149</v>
      </c>
      <c r="D29" s="185"/>
    </row>
    <row r="30" spans="1:9" ht="14.4" customHeight="1" x14ac:dyDescent="0.45">
      <c r="A30" s="196" t="s">
        <v>150</v>
      </c>
      <c r="B30" s="198" t="s">
        <v>151</v>
      </c>
    </row>
    <row r="31" spans="1:9" x14ac:dyDescent="0.45">
      <c r="A31" s="301" t="s">
        <v>152</v>
      </c>
      <c r="B31" s="303"/>
    </row>
    <row r="32" spans="1:9" ht="14.4" customHeight="1" x14ac:dyDescent="0.45">
      <c r="A32" s="187" t="s">
        <v>153</v>
      </c>
      <c r="B32" s="199"/>
    </row>
    <row r="33" spans="1:9" ht="14.4" customHeight="1" x14ac:dyDescent="0.45">
      <c r="A33" s="187" t="s">
        <v>154</v>
      </c>
      <c r="B33" s="197" t="str">
        <f>IF(B32="","",B32*27)</f>
        <v/>
      </c>
    </row>
    <row r="35" spans="1:9" ht="14.4" customHeight="1" x14ac:dyDescent="0.45">
      <c r="A35" s="166" t="s">
        <v>194</v>
      </c>
    </row>
    <row r="36" spans="1:9" ht="14.4" customHeight="1" x14ac:dyDescent="0.45">
      <c r="A36" s="166" t="s">
        <v>193</v>
      </c>
    </row>
    <row r="45" spans="1:9" ht="14.4" customHeight="1" x14ac:dyDescent="0.45">
      <c r="A45" s="166" t="s">
        <v>155</v>
      </c>
    </row>
    <row r="46" spans="1:9" ht="14.4" customHeight="1" x14ac:dyDescent="0.45">
      <c r="A46" s="166" t="s">
        <v>59</v>
      </c>
    </row>
    <row r="47" spans="1:9" ht="14.4" customHeight="1" x14ac:dyDescent="0.45">
      <c r="F47" s="200"/>
      <c r="G47" s="200"/>
    </row>
    <row r="48" spans="1:9" ht="14.4" customHeight="1" x14ac:dyDescent="0.45">
      <c r="A48" s="290" t="s">
        <v>156</v>
      </c>
      <c r="B48" s="290"/>
      <c r="C48" s="290"/>
      <c r="D48" s="290"/>
      <c r="E48" s="290"/>
      <c r="F48" s="290"/>
      <c r="G48" s="290"/>
      <c r="H48" s="290"/>
      <c r="I48" s="290"/>
    </row>
    <row r="50" spans="1:10" ht="14.4" customHeight="1" x14ac:dyDescent="0.45">
      <c r="A50" s="291" t="s">
        <v>157</v>
      </c>
      <c r="B50" s="291"/>
      <c r="C50" s="291"/>
      <c r="G50" s="291" t="s">
        <v>158</v>
      </c>
      <c r="H50" s="291"/>
      <c r="I50" s="291"/>
    </row>
    <row r="51" spans="1:10" ht="14.4" customHeight="1" x14ac:dyDescent="0.45">
      <c r="A51" s="201" t="s">
        <v>159</v>
      </c>
      <c r="B51" s="202"/>
      <c r="C51" s="203" t="s">
        <v>160</v>
      </c>
      <c r="G51" s="191" t="s">
        <v>161</v>
      </c>
      <c r="H51" s="191" t="s">
        <v>162</v>
      </c>
      <c r="I51" s="191" t="s">
        <v>162</v>
      </c>
    </row>
    <row r="52" spans="1:10" ht="14.4" customHeight="1" x14ac:dyDescent="0.45">
      <c r="A52" s="201" t="s">
        <v>163</v>
      </c>
      <c r="B52" s="202"/>
      <c r="C52" s="203" t="s">
        <v>164</v>
      </c>
      <c r="G52" s="184">
        <f>I52</f>
        <v>6.25E-2</v>
      </c>
      <c r="H52" s="204"/>
      <c r="I52" s="205">
        <v>6.25E-2</v>
      </c>
    </row>
    <row r="53" spans="1:10" x14ac:dyDescent="0.45">
      <c r="A53" s="206" t="s">
        <v>148</v>
      </c>
      <c r="B53" s="207"/>
      <c r="C53" s="203" t="s">
        <v>149</v>
      </c>
      <c r="G53" s="184">
        <f t="shared" ref="G53:G66" si="0">I53</f>
        <v>0.125</v>
      </c>
      <c r="H53" s="204">
        <v>0.125</v>
      </c>
      <c r="I53" s="205">
        <v>0.125</v>
      </c>
    </row>
    <row r="54" spans="1:10" ht="14.4" customHeight="1" x14ac:dyDescent="0.45">
      <c r="A54" s="206" t="s">
        <v>150</v>
      </c>
      <c r="B54" s="207"/>
      <c r="C54" s="203" t="s">
        <v>151</v>
      </c>
      <c r="G54" s="184">
        <f t="shared" si="0"/>
        <v>0.1875</v>
      </c>
      <c r="H54" s="204"/>
      <c r="I54" s="205">
        <v>0.1875</v>
      </c>
    </row>
    <row r="55" spans="1:10" ht="14.4" customHeight="1" x14ac:dyDescent="0.45">
      <c r="G55" s="184">
        <f t="shared" si="0"/>
        <v>0.25</v>
      </c>
      <c r="H55" s="208">
        <v>0.25</v>
      </c>
      <c r="I55" s="205">
        <v>0.25</v>
      </c>
    </row>
    <row r="56" spans="1:10" ht="14.4" customHeight="1" x14ac:dyDescent="0.45">
      <c r="A56" s="291" t="s">
        <v>165</v>
      </c>
      <c r="B56" s="291"/>
      <c r="C56" s="291"/>
      <c r="D56" s="291"/>
      <c r="E56" s="291"/>
      <c r="G56" s="184">
        <f t="shared" si="0"/>
        <v>0.3125</v>
      </c>
      <c r="H56" s="204"/>
      <c r="I56" s="205">
        <v>0.3125</v>
      </c>
    </row>
    <row r="57" spans="1:10" ht="14.4" customHeight="1" x14ac:dyDescent="0.45">
      <c r="A57" s="206" t="s">
        <v>166</v>
      </c>
      <c r="B57" s="207"/>
      <c r="C57" s="209" t="s">
        <v>128</v>
      </c>
      <c r="D57" s="191" t="s">
        <v>167</v>
      </c>
      <c r="E57" s="191" t="s">
        <v>168</v>
      </c>
      <c r="G57" s="184">
        <f t="shared" si="0"/>
        <v>0.375</v>
      </c>
      <c r="H57" s="204">
        <v>0.375</v>
      </c>
      <c r="I57" s="205">
        <v>0.375</v>
      </c>
    </row>
    <row r="58" spans="1:10" ht="14.4" customHeight="1" x14ac:dyDescent="0.45">
      <c r="A58" s="210" t="s">
        <v>169</v>
      </c>
      <c r="B58" s="211"/>
      <c r="C58" s="184">
        <v>0.44999999999999996</v>
      </c>
      <c r="D58" s="184">
        <v>0.2</v>
      </c>
      <c r="E58" s="184">
        <v>0.5</v>
      </c>
      <c r="G58" s="184">
        <f t="shared" si="0"/>
        <v>0.4375</v>
      </c>
      <c r="H58" s="204"/>
      <c r="I58" s="205">
        <v>0.4375</v>
      </c>
      <c r="J58" s="183"/>
    </row>
    <row r="59" spans="1:10" ht="14.4" customHeight="1" x14ac:dyDescent="0.45">
      <c r="A59" s="210" t="s">
        <v>170</v>
      </c>
      <c r="B59" s="211"/>
      <c r="C59" s="184">
        <v>0.70000000000000007</v>
      </c>
      <c r="D59" s="184">
        <v>0.2</v>
      </c>
      <c r="E59" s="184">
        <v>0.70000000000000007</v>
      </c>
      <c r="G59" s="184">
        <f t="shared" si="0"/>
        <v>0.5</v>
      </c>
      <c r="H59" s="212">
        <f>I59</f>
        <v>0.5</v>
      </c>
      <c r="I59" s="205">
        <v>0.5</v>
      </c>
      <c r="J59" s="185"/>
    </row>
    <row r="60" spans="1:10" ht="14.4" customHeight="1" x14ac:dyDescent="0.45">
      <c r="A60" s="210" t="s">
        <v>171</v>
      </c>
      <c r="B60" s="211"/>
      <c r="C60" s="184">
        <v>2.8000000000000003</v>
      </c>
      <c r="D60" s="184">
        <v>2.25</v>
      </c>
      <c r="E60" s="184">
        <v>1.7000000000000002</v>
      </c>
      <c r="G60" s="184">
        <f t="shared" si="0"/>
        <v>0.5625</v>
      </c>
      <c r="H60" s="204"/>
      <c r="I60" s="205">
        <v>0.5625</v>
      </c>
      <c r="J60" s="213"/>
    </row>
    <row r="61" spans="1:10" ht="14.4" customHeight="1" x14ac:dyDescent="0.45">
      <c r="A61" s="210" t="s">
        <v>172</v>
      </c>
      <c r="B61" s="211"/>
      <c r="C61" s="184">
        <v>0.6</v>
      </c>
      <c r="D61" s="184">
        <v>0.6</v>
      </c>
      <c r="E61" s="184">
        <v>1.3</v>
      </c>
      <c r="G61" s="184">
        <f t="shared" si="0"/>
        <v>0.625</v>
      </c>
      <c r="H61" s="204">
        <f>I61</f>
        <v>0.625</v>
      </c>
      <c r="I61" s="205">
        <v>0.625</v>
      </c>
      <c r="J61" s="213"/>
    </row>
    <row r="62" spans="1:10" ht="14.4" customHeight="1" x14ac:dyDescent="0.45">
      <c r="A62" s="210" t="s">
        <v>173</v>
      </c>
      <c r="B62" s="211"/>
      <c r="C62" s="184">
        <v>0.85000000000000009</v>
      </c>
      <c r="D62" s="184">
        <v>1.95</v>
      </c>
      <c r="E62" s="184">
        <v>1.1499999999999999</v>
      </c>
      <c r="G62" s="184">
        <f t="shared" si="0"/>
        <v>0.6875</v>
      </c>
      <c r="H62" s="204"/>
      <c r="I62" s="205">
        <v>0.6875</v>
      </c>
      <c r="J62" s="213"/>
    </row>
    <row r="63" spans="1:10" ht="14.4" customHeight="1" x14ac:dyDescent="0.45">
      <c r="A63" s="210" t="s">
        <v>174</v>
      </c>
      <c r="B63" s="211"/>
      <c r="C63" s="184">
        <v>4</v>
      </c>
      <c r="D63" s="184">
        <v>5.2</v>
      </c>
      <c r="E63" s="184">
        <v>2.4</v>
      </c>
      <c r="G63" s="184">
        <f t="shared" si="0"/>
        <v>0.75</v>
      </c>
      <c r="H63" s="208">
        <f>I63</f>
        <v>0.75</v>
      </c>
      <c r="I63" s="205">
        <v>0.75</v>
      </c>
      <c r="J63" s="213"/>
    </row>
    <row r="64" spans="1:10" ht="14.4" customHeight="1" x14ac:dyDescent="0.45">
      <c r="A64" s="210" t="s">
        <v>175</v>
      </c>
      <c r="B64" s="211"/>
      <c r="C64" s="184">
        <v>0.5</v>
      </c>
      <c r="D64" s="184">
        <v>0.44999999999999996</v>
      </c>
      <c r="E64" s="184">
        <v>0.4</v>
      </c>
      <c r="G64" s="184">
        <f t="shared" si="0"/>
        <v>0.8125</v>
      </c>
      <c r="H64" s="204"/>
      <c r="I64" s="205">
        <v>0.8125</v>
      </c>
      <c r="J64" s="213"/>
    </row>
    <row r="65" spans="1:10" ht="14.4" customHeight="1" x14ac:dyDescent="0.45">
      <c r="A65" s="210" t="s">
        <v>176</v>
      </c>
      <c r="B65" s="211"/>
      <c r="C65" s="184" t="s">
        <v>177</v>
      </c>
      <c r="D65" s="184" t="s">
        <v>178</v>
      </c>
      <c r="E65" s="184" t="s">
        <v>179</v>
      </c>
      <c r="G65" s="184">
        <f t="shared" si="0"/>
        <v>0.875</v>
      </c>
      <c r="H65" s="204">
        <f>I65</f>
        <v>0.875</v>
      </c>
      <c r="I65" s="205">
        <v>0.875</v>
      </c>
      <c r="J65" s="213"/>
    </row>
    <row r="66" spans="1:10" ht="14.4" customHeight="1" x14ac:dyDescent="0.45">
      <c r="A66" s="210" t="s">
        <v>180</v>
      </c>
      <c r="B66" s="211"/>
      <c r="C66" s="184" t="s">
        <v>181</v>
      </c>
      <c r="D66" s="184" t="s">
        <v>182</v>
      </c>
      <c r="E66" s="184" t="s">
        <v>183</v>
      </c>
      <c r="G66" s="184">
        <f t="shared" si="0"/>
        <v>0.9375</v>
      </c>
      <c r="H66" s="204"/>
      <c r="I66" s="205">
        <v>0.9375</v>
      </c>
      <c r="J66" s="213"/>
    </row>
    <row r="67" spans="1:10" ht="14.4" customHeight="1" x14ac:dyDescent="0.45">
      <c r="A67" s="214" t="s">
        <v>184</v>
      </c>
      <c r="G67" s="184">
        <v>1</v>
      </c>
      <c r="H67" s="204"/>
      <c r="I67" s="205"/>
      <c r="J67" s="213"/>
    </row>
    <row r="68" spans="1:10" ht="14.4" customHeight="1" x14ac:dyDescent="0.45">
      <c r="A68" s="214" t="s">
        <v>185</v>
      </c>
      <c r="B68" s="215"/>
      <c r="C68" s="215"/>
      <c r="D68" s="215"/>
      <c r="E68" s="215"/>
      <c r="J68" s="213"/>
    </row>
    <row r="69" spans="1:10" ht="14.4" customHeight="1" x14ac:dyDescent="0.45">
      <c r="B69" s="216"/>
      <c r="D69" s="217"/>
      <c r="E69" s="217"/>
      <c r="J69" s="213"/>
    </row>
    <row r="70" spans="1:10" ht="14.4" customHeight="1" x14ac:dyDescent="0.45">
      <c r="A70" s="292" t="s">
        <v>152</v>
      </c>
      <c r="B70" s="292"/>
      <c r="C70" s="292"/>
      <c r="D70" s="292"/>
      <c r="E70" s="292"/>
      <c r="F70" s="292"/>
      <c r="J70" s="213"/>
    </row>
    <row r="71" spans="1:10" ht="7.5" customHeight="1" x14ac:dyDescent="0.45">
      <c r="J71" s="213"/>
    </row>
    <row r="72" spans="1:10" ht="14.4" customHeight="1" x14ac:dyDescent="0.45">
      <c r="A72" s="218" t="s">
        <v>186</v>
      </c>
      <c r="B72" s="192"/>
      <c r="D72" s="287" t="s">
        <v>187</v>
      </c>
      <c r="E72" s="288"/>
      <c r="F72" s="192"/>
      <c r="J72" s="213"/>
    </row>
    <row r="73" spans="1:10" ht="14.4" customHeight="1" x14ac:dyDescent="0.45">
      <c r="A73" s="219" t="s">
        <v>188</v>
      </c>
      <c r="B73" s="184">
        <f>B72/27</f>
        <v>0</v>
      </c>
      <c r="D73" s="285" t="s">
        <v>189</v>
      </c>
      <c r="E73" s="286"/>
      <c r="F73" s="203">
        <f>F72*2000</f>
        <v>0</v>
      </c>
      <c r="J73" s="213"/>
    </row>
    <row r="74" spans="1:10" ht="6.9" customHeight="1" x14ac:dyDescent="0.45">
      <c r="D74" s="217"/>
      <c r="E74" s="217"/>
      <c r="J74" s="213"/>
    </row>
    <row r="75" spans="1:10" ht="14.4" customHeight="1" x14ac:dyDescent="0.45">
      <c r="A75" s="220" t="s">
        <v>188</v>
      </c>
      <c r="B75" s="192"/>
      <c r="D75" s="287" t="s">
        <v>189</v>
      </c>
      <c r="E75" s="288"/>
      <c r="F75" s="192"/>
      <c r="J75" s="213"/>
    </row>
    <row r="76" spans="1:10" x14ac:dyDescent="0.45">
      <c r="A76" s="206" t="s">
        <v>186</v>
      </c>
      <c r="B76" s="184">
        <f>B75*27</f>
        <v>0</v>
      </c>
      <c r="D76" s="285" t="s">
        <v>187</v>
      </c>
      <c r="E76" s="286"/>
      <c r="F76" s="203">
        <f>F75/2000</f>
        <v>0</v>
      </c>
    </row>
    <row r="77" spans="1:10" ht="6.9" customHeight="1" x14ac:dyDescent="0.45">
      <c r="C77" s="221"/>
      <c r="D77" s="217"/>
      <c r="E77" s="217"/>
    </row>
    <row r="78" spans="1:10" ht="14.4" customHeight="1" x14ac:dyDescent="0.45">
      <c r="A78" s="220" t="s">
        <v>134</v>
      </c>
      <c r="B78" s="192"/>
      <c r="D78" s="287" t="s">
        <v>190</v>
      </c>
      <c r="E78" s="288"/>
      <c r="F78" s="192"/>
    </row>
    <row r="79" spans="1:10" ht="14.4" customHeight="1" x14ac:dyDescent="0.45">
      <c r="A79" s="206" t="s">
        <v>124</v>
      </c>
      <c r="B79" s="184">
        <f>B78/7.481</f>
        <v>0</v>
      </c>
      <c r="D79" s="285" t="s">
        <v>191</v>
      </c>
      <c r="E79" s="286"/>
      <c r="F79" s="222">
        <f>F78*43560</f>
        <v>0</v>
      </c>
    </row>
    <row r="80" spans="1:10" ht="7.5" customHeight="1" x14ac:dyDescent="0.45">
      <c r="C80" s="221"/>
      <c r="D80" s="217"/>
      <c r="E80" s="217"/>
    </row>
    <row r="81" spans="1:10" ht="14.4" customHeight="1" x14ac:dyDescent="0.45">
      <c r="A81" s="220" t="s">
        <v>124</v>
      </c>
      <c r="B81" s="192"/>
      <c r="D81" s="287" t="s">
        <v>191</v>
      </c>
      <c r="E81" s="288"/>
      <c r="F81" s="192"/>
    </row>
    <row r="82" spans="1:10" ht="14.4" customHeight="1" x14ac:dyDescent="0.45">
      <c r="A82" s="206" t="s">
        <v>134</v>
      </c>
      <c r="B82" s="179">
        <f>7.481*B81</f>
        <v>0</v>
      </c>
      <c r="D82" s="285" t="s">
        <v>190</v>
      </c>
      <c r="E82" s="286"/>
      <c r="F82" s="184">
        <f>F81/43560</f>
        <v>0</v>
      </c>
    </row>
    <row r="83" spans="1:10" ht="7.2" customHeight="1" x14ac:dyDescent="0.45">
      <c r="C83" s="221"/>
      <c r="D83" s="221"/>
      <c r="E83" s="221"/>
      <c r="F83" s="221"/>
    </row>
    <row r="84" spans="1:10" ht="14.4" customHeight="1" x14ac:dyDescent="0.45">
      <c r="A84" s="220" t="s">
        <v>124</v>
      </c>
      <c r="B84" s="192"/>
    </row>
    <row r="85" spans="1:10" ht="14.4" customHeight="1" x14ac:dyDescent="0.45">
      <c r="A85" s="206" t="s">
        <v>127</v>
      </c>
      <c r="B85" s="179">
        <f>B84/27</f>
        <v>0</v>
      </c>
    </row>
    <row r="86" spans="1:10" ht="6.9" customHeight="1" x14ac:dyDescent="0.45"/>
    <row r="87" spans="1:10" ht="14.4" customHeight="1" x14ac:dyDescent="0.45">
      <c r="A87" s="220" t="s">
        <v>127</v>
      </c>
      <c r="B87" s="192"/>
    </row>
    <row r="88" spans="1:10" ht="14.4" customHeight="1" x14ac:dyDescent="0.45">
      <c r="A88" s="206" t="s">
        <v>124</v>
      </c>
      <c r="B88" s="179">
        <f>B87*27</f>
        <v>0</v>
      </c>
      <c r="J88" s="185"/>
    </row>
    <row r="89" spans="1:10" x14ac:dyDescent="0.45">
      <c r="J89" s="185"/>
    </row>
  </sheetData>
  <sheetProtection sheet="1" objects="1" scenarios="1"/>
  <mergeCells count="46">
    <mergeCell ref="A1:C1"/>
    <mergeCell ref="B2:C2"/>
    <mergeCell ref="D2:I2"/>
    <mergeCell ref="B3:C3"/>
    <mergeCell ref="B4:C4"/>
    <mergeCell ref="E15:H15"/>
    <mergeCell ref="A13:B13"/>
    <mergeCell ref="E13:G13"/>
    <mergeCell ref="B5:C5"/>
    <mergeCell ref="B6:C6"/>
    <mergeCell ref="A8:C8"/>
    <mergeCell ref="E8:H8"/>
    <mergeCell ref="E9:G9"/>
    <mergeCell ref="E10:G10"/>
    <mergeCell ref="E11:G11"/>
    <mergeCell ref="E12:G12"/>
    <mergeCell ref="E14:G14"/>
    <mergeCell ref="A16:B16"/>
    <mergeCell ref="E17:I17"/>
    <mergeCell ref="E18:G18"/>
    <mergeCell ref="A28:B28"/>
    <mergeCell ref="A31:B31"/>
    <mergeCell ref="A22:B22"/>
    <mergeCell ref="D22:G23"/>
    <mergeCell ref="H22:I23"/>
    <mergeCell ref="A23:B23"/>
    <mergeCell ref="D24:G24"/>
    <mergeCell ref="H24:I24"/>
    <mergeCell ref="E19:G19"/>
    <mergeCell ref="D72:E72"/>
    <mergeCell ref="D25:G25"/>
    <mergeCell ref="H25:I25"/>
    <mergeCell ref="D26:G26"/>
    <mergeCell ref="H26:I26"/>
    <mergeCell ref="A48:I48"/>
    <mergeCell ref="A50:C50"/>
    <mergeCell ref="G50:I50"/>
    <mergeCell ref="A56:E56"/>
    <mergeCell ref="A70:F70"/>
    <mergeCell ref="D82:E82"/>
    <mergeCell ref="D73:E73"/>
    <mergeCell ref="D75:E75"/>
    <mergeCell ref="D76:E76"/>
    <mergeCell ref="D78:E78"/>
    <mergeCell ref="D79:E79"/>
    <mergeCell ref="D81:E81"/>
  </mergeCells>
  <conditionalFormatting sqref="H9:H14">
    <cfRule type="cellIs" dxfId="0" priority="1" operator="equal">
      <formula>0</formula>
    </cfRule>
  </conditionalFormatting>
  <dataValidations count="3">
    <dataValidation type="list" allowBlank="1" showInputMessage="1" showErrorMessage="1" sqref="I18" xr:uid="{6BA712E7-71BB-43A1-87A4-4506997A916B}">
      <formula1>"Cubic Feet, Gallons"</formula1>
    </dataValidation>
    <dataValidation type="list" allowBlank="1" showInputMessage="1" showErrorMessage="1" sqref="C9" xr:uid="{492E3013-E110-4465-9753-AEA0EDCD1DFF}">
      <formula1>"SqFt, Acres"</formula1>
    </dataValidation>
    <dataValidation type="list" allowBlank="1" showInputMessage="1" showErrorMessage="1" sqref="C10" xr:uid="{FB754C32-53F3-45DF-8909-E5996DB31AAE}">
      <formula1>"Cubic Feet, Cubic Yards, Inches, Tons/Acre, Pounds, Loads"</formula1>
    </dataValidation>
  </dataValidations>
  <hyperlinks>
    <hyperlink ref="A67" r:id="rId1" display="* Source: Nutrient Management Plan (590) for Organic Systems" xr:uid="{6A8B8A76-3081-4815-951A-0AB1A25595D9}"/>
    <hyperlink ref="A68" r:id="rId2" xr:uid="{9A4DDBB1-3B76-4EA0-B81B-07897FF993B3}"/>
  </hyperlinks>
  <pageMargins left="0.5" right="0.5" top="0.5" bottom="0.5" header="0" footer="0"/>
  <pageSetup orientation="portrait"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C75144-9A93-49F9-87D6-8E9FCDDBA24F}">
  <dimension ref="B5:B18"/>
  <sheetViews>
    <sheetView workbookViewId="0">
      <selection activeCell="B19" sqref="B19"/>
    </sheetView>
  </sheetViews>
  <sheetFormatPr defaultRowHeight="12.6" x14ac:dyDescent="0.45"/>
  <cols>
    <col min="2" max="2" width="9.9375" bestFit="1" customWidth="1"/>
  </cols>
  <sheetData>
    <row r="5" spans="2:2" ht="14.4" x14ac:dyDescent="0.45">
      <c r="B5" s="91" t="s">
        <v>73</v>
      </c>
    </row>
    <row r="6" spans="2:2" ht="14.4" x14ac:dyDescent="0.55000000000000004">
      <c r="B6" s="92"/>
    </row>
    <row r="7" spans="2:2" ht="14.4" x14ac:dyDescent="0.45">
      <c r="B7" s="9">
        <v>2024</v>
      </c>
    </row>
    <row r="8" spans="2:2" ht="14.4" x14ac:dyDescent="0.45">
      <c r="B8" s="9">
        <v>2025</v>
      </c>
    </row>
    <row r="9" spans="2:2" ht="14.4" x14ac:dyDescent="0.45">
      <c r="B9" s="9">
        <v>2026</v>
      </c>
    </row>
    <row r="10" spans="2:2" ht="14.4" x14ac:dyDescent="0.45">
      <c r="B10" s="9">
        <v>2027</v>
      </c>
    </row>
    <row r="11" spans="2:2" ht="14.4" x14ac:dyDescent="0.45">
      <c r="B11" s="9">
        <v>2028</v>
      </c>
    </row>
    <row r="12" spans="2:2" ht="14.4" x14ac:dyDescent="0.55000000000000004">
      <c r="B12" s="22">
        <v>2029</v>
      </c>
    </row>
    <row r="13" spans="2:2" ht="14.4" x14ac:dyDescent="0.55000000000000004">
      <c r="B13" s="22">
        <v>2030</v>
      </c>
    </row>
    <row r="14" spans="2:2" ht="14.4" x14ac:dyDescent="0.55000000000000004">
      <c r="B14" s="22">
        <v>2031</v>
      </c>
    </row>
    <row r="15" spans="2:2" ht="14.4" x14ac:dyDescent="0.55000000000000004">
      <c r="B15" s="22">
        <v>2032</v>
      </c>
    </row>
    <row r="16" spans="2:2" ht="14.4" x14ac:dyDescent="0.55000000000000004">
      <c r="B16" s="22">
        <v>2033</v>
      </c>
    </row>
    <row r="18" spans="2:2" x14ac:dyDescent="0.45">
      <c r="B18" t="s">
        <v>114</v>
      </c>
    </row>
  </sheetData>
  <sheetProtection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F763115A2D86647A2A7FDE4F3FA2D6B" ma:contentTypeVersion="13" ma:contentTypeDescription="Create a new document." ma:contentTypeScope="" ma:versionID="c7625d4e87a73aefe0320a9ec4ee7728">
  <xsd:schema xmlns:xsd="http://www.w3.org/2001/XMLSchema" xmlns:xs="http://www.w3.org/2001/XMLSchema" xmlns:p="http://schemas.microsoft.com/office/2006/metadata/properties" xmlns:ns2="47ca554a-6a59-441a-a84c-625ca94c37e8" xmlns:ns3="33c0f6fd-68da-4dca-96e1-bd72fb859533" targetNamespace="http://schemas.microsoft.com/office/2006/metadata/properties" ma:root="true" ma:fieldsID="67d378592b55147b142d7da571f8ece8" ns2:_="" ns3:_="">
    <xsd:import namespace="47ca554a-6a59-441a-a84c-625ca94c37e8"/>
    <xsd:import namespace="33c0f6fd-68da-4dca-96e1-bd72fb85953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hyperlink"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7ca554a-6a59-441a-a84c-625ca94c37e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8ff62593-b918-4deb-ac08-0d74ac0cc7e6"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dexed="true" ma:internalName="MediaServiceLocation" ma:readOnly="true">
      <xsd:simpleType>
        <xsd:restriction base="dms:Text"/>
      </xsd:simpleType>
    </xsd:element>
    <xsd:element name="hyperlink" ma:index="20" nillable="true" ma:displayName="hyperlink" ma:format="Hyperlink" ma:internalName="hyperlink">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33c0f6fd-68da-4dca-96e1-bd72fb859533"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ca4bfe0f-b748-4e62-b58b-817a0f76ddec}" ma:internalName="TaxCatchAll" ma:showField="CatchAllData" ma:web="33c0f6fd-68da-4dca-96e1-bd72fb85953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33c0f6fd-68da-4dca-96e1-bd72fb859533" xsi:nil="true"/>
    <lcf76f155ced4ddcb4097134ff3c332f xmlns="47ca554a-6a59-441a-a84c-625ca94c37e8">
      <Terms xmlns="http://schemas.microsoft.com/office/infopath/2007/PartnerControls"/>
    </lcf76f155ced4ddcb4097134ff3c332f>
    <hyperlink xmlns="47ca554a-6a59-441a-a84c-625ca94c37e8">
      <Url xsi:nil="true"/>
      <Description xsi:nil="true"/>
    </hyperlink>
  </documentManagement>
</p:properties>
</file>

<file path=customXml/itemProps1.xml><?xml version="1.0" encoding="utf-8"?>
<ds:datastoreItem xmlns:ds="http://schemas.openxmlformats.org/officeDocument/2006/customXml" ds:itemID="{860CE786-C8B9-47D1-B93F-1100E0C4C955}"/>
</file>

<file path=customXml/itemProps2.xml><?xml version="1.0" encoding="utf-8"?>
<ds:datastoreItem xmlns:ds="http://schemas.openxmlformats.org/officeDocument/2006/customXml" ds:itemID="{E4119A51-0076-416F-A2B7-4BE198755FB0}"/>
</file>

<file path=customXml/itemProps3.xml><?xml version="1.0" encoding="utf-8"?>
<ds:datastoreItem xmlns:ds="http://schemas.openxmlformats.org/officeDocument/2006/customXml" ds:itemID="{CB7B325D-8B2F-4D56-9161-A068DC00F3B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vt:i4>
      </vt:variant>
    </vt:vector>
  </HeadingPairs>
  <TitlesOfParts>
    <vt:vector size="8" baseType="lpstr">
      <vt:lpstr>About</vt:lpstr>
      <vt:lpstr>Mulching Calculator</vt:lpstr>
      <vt:lpstr>Helpful Area Calculator</vt:lpstr>
      <vt:lpstr>Material and Cost Estimate</vt:lpstr>
      <vt:lpstr>Compost Calculator</vt:lpstr>
      <vt:lpstr>Year Menu</vt:lpstr>
      <vt:lpstr>mulchtype</vt:lpstr>
      <vt:lpstr>'Mulching Calculator'!Print_Area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baasdean</dc:creator>
  <cp:lastModifiedBy>Kevin Allison</cp:lastModifiedBy>
  <cp:lastPrinted>2024-04-10T17:57:40Z</cp:lastPrinted>
  <dcterms:created xsi:type="dcterms:W3CDTF">2017-08-18T21:54:53Z</dcterms:created>
  <dcterms:modified xsi:type="dcterms:W3CDTF">2024-04-11T13:52:36Z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0x0101003F763115A2D86647A2A7FDE4F3FA2D6B</vt:lpwstr>
  </property>
  <property fmtid="{D5CDD505-2E9C-101B-9397-08002B2CF9AE}" pid="3" name="MediaServiceImageTags">
    <vt:lpwstr/>
  </property>
</Properties>
</file>