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usda.net\NRCS\Home\CODEN\NRCS\Eugene.Backhaus\Documents\Resources\Resource Concerns\"/>
    </mc:Choice>
  </mc:AlternateContent>
  <xr:revisionPtr revIDLastSave="0" documentId="10_ncr:100000_{D5ACCA73-2226-4CB0-B1BD-927B7C81A8DD}" xr6:coauthVersionLast="31" xr6:coauthVersionMax="31" xr10:uidLastSave="{00000000-0000-0000-0000-000000000000}"/>
  <bookViews>
    <workbookView xWindow="0" yWindow="0" windowWidth="21570" windowHeight="10275" tabRatio="799" activeTab="2" xr2:uid="{00000000-000D-0000-FFFF-FFFF00000000}"/>
  </bookViews>
  <sheets>
    <sheet name="Intro" sheetId="5" r:id="rId1"/>
    <sheet name="original" sheetId="3" state="hidden" r:id="rId2"/>
    <sheet name="CPPE_CO_2018" sheetId="6" r:id="rId3"/>
    <sheet name="Practice Review Tool" sheetId="10" r:id="rId4"/>
  </sheets>
  <definedNames>
    <definedName name="_Dist_Bin" localSheetId="2" hidden="1">#REF!</definedName>
    <definedName name="_Dist_Bin" localSheetId="0" hidden="1">#REF!</definedName>
    <definedName name="_Dist_Bin" localSheetId="3" hidden="1">#REF!</definedName>
    <definedName name="_Dist_Bin" hidden="1">#REF!</definedName>
    <definedName name="_Dist_Values" localSheetId="2" hidden="1">#REF!</definedName>
    <definedName name="_Dist_Values" localSheetId="0" hidden="1">#REF!</definedName>
    <definedName name="_Dist_Values" localSheetId="3" hidden="1">#REF!</definedName>
    <definedName name="_Dist_Values" hidden="1">#REF!</definedName>
    <definedName name="_xlnm._FilterDatabase" localSheetId="2" hidden="1">CPPE_CO_2018!$B$5:$AT$7</definedName>
    <definedName name="_Key1" localSheetId="2" hidden="1">#REF!</definedName>
    <definedName name="_Key1" localSheetId="0" hidden="1">#REF!</definedName>
    <definedName name="_Key1" localSheetId="3" hidden="1">#REF!</definedName>
    <definedName name="_Key1" hidden="1">#REF!</definedName>
    <definedName name="_Key2" localSheetId="2" hidden="1">#REF!</definedName>
    <definedName name="_Key2" localSheetId="0" hidden="1">#REF!</definedName>
    <definedName name="_Key2" localSheetId="3" hidden="1">#REF!</definedName>
    <definedName name="_Key2" hidden="1">#REF!</definedName>
    <definedName name="_Sort" localSheetId="2" hidden="1">#REF!</definedName>
    <definedName name="_Sort" localSheetId="0" hidden="1">#REF!</definedName>
    <definedName name="_Sort" localSheetId="3" hidden="1">#REF!</definedName>
    <definedName name="_Sort" hidden="1">#REF!</definedName>
    <definedName name="a" localSheetId="3" hidden="1">#REF!</definedName>
    <definedName name="a" hidden="1">#REF!</definedName>
    <definedName name="aaaa" hidden="1">#REF!</definedName>
    <definedName name="CPS" localSheetId="3">CPPE_CO_2018!$B$8:$B$154</definedName>
    <definedName name="Lookup" localSheetId="3">CPPE_CO_2018!$B$8:$AT$154</definedName>
    <definedName name="_xlnm.Print_Area" localSheetId="0">Intro!$B$1:$C$49</definedName>
    <definedName name="_xlnm.Print_Area" localSheetId="3">'Practice Review Tool'!$B$2:$K$67</definedName>
    <definedName name="_xlnm.Print_Titles" localSheetId="2">CPPE_CO_2018!$5:$7</definedName>
    <definedName name="Z_F424B91F_F60F_4B7D_B253_938B2614248E_.wvu.PrintArea" localSheetId="0" hidden="1">Intro!$C$1:$C$44</definedName>
    <definedName name="Z_F424B91F_F60F_4B7D_B253_938B2614248E_.wvu.PrintArea" localSheetId="1" hidden="1">original!$A$2:$B$163</definedName>
    <definedName name="Z_F424B91F_F60F_4B7D_B253_938B2614248E_.wvu.PrintTitles" localSheetId="1" hidden="1">original!$A:$B,original!$2:$2</definedName>
  </definedNames>
  <calcPr calcId="179017"/>
  <customWorkbookViews>
    <customWorkbookView name="Russ Hatz - Personal View" guid="{F424B91F-F60F-4B7D-B253-938B2614248E}" mergeInterval="0" personalView="1" maximized="1" xWindow="1" yWindow="1" windowWidth="1276" windowHeight="771" activeSheetId="2"/>
  </customWorkbookViews>
</workbook>
</file>

<file path=xl/calcChain.xml><?xml version="1.0" encoding="utf-8"?>
<calcChain xmlns="http://schemas.openxmlformats.org/spreadsheetml/2006/main">
  <c r="I59" i="10" l="1"/>
  <c r="I58" i="10"/>
  <c r="G59" i="10"/>
  <c r="G58" i="10"/>
  <c r="E59" i="10"/>
  <c r="E58" i="10"/>
  <c r="I56" i="10"/>
  <c r="I55" i="10"/>
  <c r="I54" i="10"/>
  <c r="G56" i="10"/>
  <c r="G55" i="10"/>
  <c r="G54" i="10"/>
  <c r="E56" i="10"/>
  <c r="E55" i="10"/>
  <c r="E54" i="10"/>
  <c r="I52" i="10"/>
  <c r="I51" i="10"/>
  <c r="I50" i="10"/>
  <c r="I49" i="10"/>
  <c r="G52" i="10"/>
  <c r="G51" i="10"/>
  <c r="G50" i="10"/>
  <c r="G49" i="10"/>
  <c r="E52" i="10"/>
  <c r="E51" i="10"/>
  <c r="E50" i="10"/>
  <c r="E49" i="10"/>
  <c r="I47" i="10"/>
  <c r="I46" i="10"/>
  <c r="I45" i="10"/>
  <c r="I44" i="10"/>
  <c r="G47" i="10"/>
  <c r="G46" i="10"/>
  <c r="G45" i="10"/>
  <c r="G44" i="10"/>
  <c r="E47" i="10"/>
  <c r="E46" i="10"/>
  <c r="E45" i="10"/>
  <c r="E44" i="10"/>
  <c r="I42" i="10"/>
  <c r="I41" i="10"/>
  <c r="I40" i="10"/>
  <c r="I39" i="10"/>
  <c r="G42" i="10"/>
  <c r="G41" i="10"/>
  <c r="G40" i="10"/>
  <c r="G39" i="10"/>
  <c r="E42" i="10"/>
  <c r="E41" i="10"/>
  <c r="E40" i="10"/>
  <c r="E39" i="10"/>
  <c r="I37" i="10"/>
  <c r="I36" i="10"/>
  <c r="I35" i="10"/>
  <c r="I34" i="10"/>
  <c r="I33" i="10"/>
  <c r="I32" i="10"/>
  <c r="I31" i="10"/>
  <c r="I30" i="10"/>
  <c r="I29" i="10"/>
  <c r="I28" i="10"/>
  <c r="I27" i="10"/>
  <c r="I26" i="10"/>
  <c r="G37" i="10"/>
  <c r="G36" i="10"/>
  <c r="G35" i="10"/>
  <c r="G34" i="10"/>
  <c r="G33" i="10"/>
  <c r="G32" i="10"/>
  <c r="G31" i="10"/>
  <c r="G30" i="10"/>
  <c r="G29" i="10"/>
  <c r="G28" i="10"/>
  <c r="G27" i="10"/>
  <c r="G26" i="10"/>
  <c r="E37" i="10"/>
  <c r="E36" i="10"/>
  <c r="E35" i="10"/>
  <c r="E34" i="10"/>
  <c r="E33" i="10"/>
  <c r="E32" i="10"/>
  <c r="E31" i="10"/>
  <c r="E30" i="10"/>
  <c r="E29" i="10"/>
  <c r="E28" i="10"/>
  <c r="E27" i="10"/>
  <c r="E26" i="10"/>
  <c r="I24" i="10"/>
  <c r="I23" i="10"/>
  <c r="G24" i="10"/>
  <c r="G23" i="10"/>
  <c r="E24" i="10"/>
  <c r="E23" i="10"/>
  <c r="I21" i="10"/>
  <c r="I20" i="10"/>
  <c r="I19" i="10"/>
  <c r="I18" i="10"/>
  <c r="G21" i="10"/>
  <c r="G20" i="10"/>
  <c r="G19" i="10"/>
  <c r="G18" i="10"/>
  <c r="E21" i="10"/>
  <c r="E20" i="10"/>
  <c r="E19" i="10"/>
  <c r="E18" i="10"/>
  <c r="I16" i="10"/>
  <c r="I15" i="10"/>
  <c r="I14" i="10"/>
  <c r="I13" i="10"/>
  <c r="G16" i="10"/>
  <c r="G15" i="10"/>
  <c r="G14" i="10"/>
  <c r="G13" i="10"/>
  <c r="E16" i="10"/>
  <c r="E15" i="10"/>
  <c r="E14" i="10"/>
  <c r="E13" i="10"/>
  <c r="I11" i="10"/>
  <c r="I10" i="10"/>
  <c r="I9" i="10"/>
  <c r="I8" i="10"/>
  <c r="I7" i="10"/>
  <c r="G11" i="10"/>
  <c r="G10" i="10"/>
  <c r="G9" i="10"/>
  <c r="G8" i="10"/>
  <c r="G7" i="10"/>
  <c r="E11" i="10"/>
  <c r="E10" i="10"/>
  <c r="E9" i="10"/>
  <c r="E8" i="10"/>
  <c r="E7" i="10"/>
  <c r="C59" i="10"/>
  <c r="C58" i="10"/>
  <c r="C56" i="10"/>
  <c r="C55" i="10"/>
  <c r="C54" i="10"/>
  <c r="C52" i="10"/>
  <c r="C51" i="10"/>
  <c r="C50" i="10"/>
  <c r="C49" i="10"/>
  <c r="C47" i="10"/>
  <c r="C46" i="10"/>
  <c r="C45" i="10"/>
  <c r="C44" i="10"/>
  <c r="C42" i="10"/>
  <c r="C41" i="10"/>
  <c r="C40" i="10"/>
  <c r="C39" i="10"/>
  <c r="C37" i="10"/>
  <c r="C36" i="10"/>
  <c r="C35" i="10"/>
  <c r="C34" i="10"/>
  <c r="C33" i="10"/>
  <c r="C32" i="10"/>
  <c r="C31" i="10"/>
  <c r="C30" i="10"/>
  <c r="C29" i="10"/>
  <c r="C28" i="10"/>
  <c r="C27" i="10"/>
  <c r="C26" i="10"/>
  <c r="C24" i="10"/>
  <c r="C23" i="10"/>
  <c r="C21" i="10"/>
  <c r="C20" i="10"/>
  <c r="C19" i="10"/>
  <c r="C18" i="10"/>
  <c r="C16" i="10"/>
  <c r="C15" i="10"/>
  <c r="C14" i="10"/>
  <c r="C13" i="10"/>
  <c r="C11" i="10"/>
  <c r="C10" i="10"/>
  <c r="C9" i="10"/>
  <c r="C8" i="10"/>
  <c r="C7" i="10"/>
  <c r="K57" i="10"/>
  <c r="K53" i="10"/>
  <c r="K48" i="10"/>
  <c r="K43" i="10"/>
  <c r="K38" i="10"/>
  <c r="K25" i="10"/>
  <c r="K22" i="10"/>
  <c r="K17" i="10"/>
  <c r="K12" i="10"/>
  <c r="K58" i="10" l="1"/>
  <c r="K59" i="10"/>
  <c r="K41" i="10"/>
  <c r="K40" i="10"/>
  <c r="K39" i="10"/>
  <c r="K42" i="10"/>
  <c r="K13" i="10"/>
  <c r="K14" i="10"/>
  <c r="K15" i="10"/>
  <c r="K16" i="10"/>
  <c r="K7" i="10"/>
  <c r="K8" i="10"/>
  <c r="K9" i="10"/>
  <c r="K10" i="10"/>
  <c r="K11" i="10"/>
  <c r="K26" i="10"/>
  <c r="K27" i="10"/>
  <c r="K28" i="10"/>
  <c r="K29" i="10"/>
  <c r="K30" i="10"/>
  <c r="K31" i="10"/>
  <c r="K32" i="10"/>
  <c r="K33" i="10"/>
  <c r="K34" i="10"/>
  <c r="K35" i="10"/>
  <c r="K36" i="10"/>
  <c r="K37" i="10"/>
  <c r="K54" i="10"/>
  <c r="K55" i="10"/>
  <c r="K56" i="10"/>
  <c r="K18" i="10"/>
  <c r="K19" i="10"/>
  <c r="K20" i="10"/>
  <c r="K21" i="10"/>
  <c r="K44" i="10"/>
  <c r="K45" i="10"/>
  <c r="K46" i="10"/>
  <c r="K47" i="10"/>
  <c r="K23" i="10"/>
  <c r="K24" i="10"/>
  <c r="K49" i="10"/>
  <c r="K50" i="10"/>
  <c r="K51" i="10"/>
  <c r="K52" i="10"/>
  <c r="K61" i="10" l="1"/>
  <c r="C63" i="10" s="1"/>
</calcChain>
</file>

<file path=xl/sharedStrings.xml><?xml version="1.0" encoding="utf-8"?>
<sst xmlns="http://schemas.openxmlformats.org/spreadsheetml/2006/main" count="660" uniqueCount="463">
  <si>
    <t xml:space="preserve">Access Control </t>
  </si>
  <si>
    <t xml:space="preserve">Vegetated Treatment Area </t>
  </si>
  <si>
    <t>Restoration and Management of Rare or Declining Habitats</t>
  </si>
  <si>
    <t>Riparian Forest Buffer</t>
  </si>
  <si>
    <t>Riparian Herbaceous Cover</t>
  </si>
  <si>
    <t>Rock Barrier</t>
  </si>
  <si>
    <t>Roof Runoff Structure</t>
  </si>
  <si>
    <t>Row Arrangement</t>
  </si>
  <si>
    <t>Salinity and Sodic Soil Management</t>
  </si>
  <si>
    <t>Sediment Basin</t>
  </si>
  <si>
    <t>Upland Wildlife Habitat Management</t>
  </si>
  <si>
    <t>Watering Facility</t>
  </si>
  <si>
    <t>Waterspreading</t>
  </si>
  <si>
    <t>Wetland Creation</t>
  </si>
  <si>
    <t>Wetland Enhancement</t>
  </si>
  <si>
    <t>Wetland Restoration</t>
  </si>
  <si>
    <t>Irrigation Water Management</t>
  </si>
  <si>
    <t>Land Clearing</t>
  </si>
  <si>
    <t>Land Reclamation, Landslide Treatment</t>
  </si>
  <si>
    <t>Shallow Water Development and Management</t>
  </si>
  <si>
    <t>Silvopasture Establishment</t>
  </si>
  <si>
    <t>Spoil Spreading</t>
  </si>
  <si>
    <t>Spring Development</t>
  </si>
  <si>
    <t>Stream Crossing</t>
  </si>
  <si>
    <t>Stream Habitat Improvement and Management</t>
  </si>
  <si>
    <t>Streambank and Shoreline Protection</t>
  </si>
  <si>
    <t>Stripcropping</t>
  </si>
  <si>
    <t>Structure for Water Control</t>
  </si>
  <si>
    <t>Subsurface Drain</t>
  </si>
  <si>
    <t>Surface Drainage, Field Ditch</t>
  </si>
  <si>
    <t>Surface Drainage, Main or Lateral</t>
  </si>
  <si>
    <t>Surface Roughening</t>
  </si>
  <si>
    <t>Terrace</t>
  </si>
  <si>
    <t>Tree/Shrub Establishment</t>
  </si>
  <si>
    <t>Tree/Shrub Pruning</t>
  </si>
  <si>
    <t>Integrated Pest Management</t>
  </si>
  <si>
    <t>Road/Trail/Landing Closure and Treatment</t>
  </si>
  <si>
    <t>Anaerobic Digester</t>
  </si>
  <si>
    <t>Conservation Crop Rotation</t>
  </si>
  <si>
    <t>Constructed Wetland</t>
  </si>
  <si>
    <t>Contour Buffer Strips</t>
  </si>
  <si>
    <t>Contour Farming</t>
  </si>
  <si>
    <t>Cover Crop</t>
  </si>
  <si>
    <t>Critical Area Planting</t>
  </si>
  <si>
    <t>Cross Wind Ridges</t>
  </si>
  <si>
    <t>Cross Wind Trap Strips</t>
  </si>
  <si>
    <t>Dam</t>
  </si>
  <si>
    <t>Dam, Diversion</t>
  </si>
  <si>
    <t>Deep Tillage</t>
  </si>
  <si>
    <t>Dike</t>
  </si>
  <si>
    <t>Diversion</t>
  </si>
  <si>
    <t>Drainage Water Management</t>
  </si>
  <si>
    <t>Dry Hydrant</t>
  </si>
  <si>
    <t>Early Successional Habitat Development/Mgt.</t>
  </si>
  <si>
    <t>Feed Management</t>
  </si>
  <si>
    <t>Fence</t>
  </si>
  <si>
    <t>Anionic Polyacrylamide (PAM) Erosion Control</t>
  </si>
  <si>
    <t>Aquaculture Ponds</t>
  </si>
  <si>
    <t>Bedding</t>
  </si>
  <si>
    <t>Brush Management</t>
  </si>
  <si>
    <t>Clearing &amp; Snagging</t>
  </si>
  <si>
    <t>Composting Facility</t>
  </si>
  <si>
    <t>Conservation Cover</t>
  </si>
  <si>
    <t>Field Border</t>
  </si>
  <si>
    <t>Filter Strip</t>
  </si>
  <si>
    <t>Firebreak</t>
  </si>
  <si>
    <t>Fish Raceway or Tank</t>
  </si>
  <si>
    <t>Fishpond Management</t>
  </si>
  <si>
    <t>Forage Harvest Management</t>
  </si>
  <si>
    <t>Forest Stand Improvement</t>
  </si>
  <si>
    <t>Forest Trails and Landings</t>
  </si>
  <si>
    <t>Fuel Break</t>
  </si>
  <si>
    <t>Grade Stabilization Structure</t>
  </si>
  <si>
    <t>Grassed Waterway</t>
  </si>
  <si>
    <t>Grazing Land Mechanical Treatment</t>
  </si>
  <si>
    <t>Heavy Use Area Protection</t>
  </si>
  <si>
    <t>Hedgerow Planting</t>
  </si>
  <si>
    <t>Herbaceous Wind Barriers</t>
  </si>
  <si>
    <t>Hillside Ditch</t>
  </si>
  <si>
    <t>Irrigation Canal or Lateral</t>
  </si>
  <si>
    <t>Irrigation Field Ditch</t>
  </si>
  <si>
    <t>Irrigation Land Leveling</t>
  </si>
  <si>
    <t>Irrigation System, Microirrigation</t>
  </si>
  <si>
    <t>Irrigation System, Surface &amp; Subsurface</t>
  </si>
  <si>
    <t>Irrigation System, Tailwater Recovery</t>
  </si>
  <si>
    <t>Pond</t>
  </si>
  <si>
    <t>Pond Sealing or Lining, Flexible Membrane</t>
  </si>
  <si>
    <t>Precision Land Forming</t>
  </si>
  <si>
    <t>Prescribed Burning</t>
  </si>
  <si>
    <t>Prescribed Grazing</t>
  </si>
  <si>
    <t>Pumping Plant</t>
  </si>
  <si>
    <t>Range Planting</t>
  </si>
  <si>
    <t>Recreation Area Improvement</t>
  </si>
  <si>
    <t>Recreation Land Grading and Shaping</t>
  </si>
  <si>
    <t>Forage and Biomass Planting</t>
  </si>
  <si>
    <t>Agrichemical Handling Facility</t>
  </si>
  <si>
    <t>Land Reclamation, Toxic Discharge Control</t>
  </si>
  <si>
    <t>Land Smoothing</t>
  </si>
  <si>
    <t>Obstruction Removal</t>
  </si>
  <si>
    <t>Open Channel</t>
  </si>
  <si>
    <t>Trails and Walkways</t>
  </si>
  <si>
    <t>Herbaceous Weed Control</t>
  </si>
  <si>
    <t>Lined Waterway or Outlet</t>
  </si>
  <si>
    <t>Mine Shaft &amp; Adit Closing</t>
  </si>
  <si>
    <t>Mole Drain</t>
  </si>
  <si>
    <t>Monitoring Well</t>
  </si>
  <si>
    <t>Mulching</t>
  </si>
  <si>
    <t>Vegetative Barrier</t>
  </si>
  <si>
    <t>Vertical Drain</t>
  </si>
  <si>
    <t>Waste Storage Facility</t>
  </si>
  <si>
    <t>Waste Treatment</t>
  </si>
  <si>
    <t>Waste Treatment Lagoon</t>
  </si>
  <si>
    <t>Water and Sediment Control Basin</t>
  </si>
  <si>
    <t>Water Harvesting Catchment</t>
  </si>
  <si>
    <t>Water Well</t>
  </si>
  <si>
    <t>Irrigation Pipeline</t>
  </si>
  <si>
    <t>Irrigation Reservoir</t>
  </si>
  <si>
    <t>Multi-Story Cropping</t>
  </si>
  <si>
    <t xml:space="preserve">Access Road </t>
  </si>
  <si>
    <t>Alley Cropping</t>
  </si>
  <si>
    <t>Amendments for Treatment of Agricultural Waste</t>
  </si>
  <si>
    <t>Animal Mortality Facility</t>
  </si>
  <si>
    <t>Wetland Wildlife Habitat Management</t>
  </si>
  <si>
    <t>Windbreak/Shelterbelt Establishment</t>
  </si>
  <si>
    <t>Windbreak/Shelterbelt Renovation</t>
  </si>
  <si>
    <t>Tree/Shrub Site Preparation</t>
  </si>
  <si>
    <t>Underground Outlet</t>
  </si>
  <si>
    <t>521A</t>
  </si>
  <si>
    <t>Practice Code</t>
  </si>
  <si>
    <t>589C</t>
  </si>
  <si>
    <t>Roofs and Covers</t>
  </si>
  <si>
    <t>Stormwater Runoff Control</t>
  </si>
  <si>
    <t>Nutrient Management</t>
  </si>
  <si>
    <t>Irrigation Ditch Lining</t>
  </si>
  <si>
    <t>Air Filtration and Scrubbing</t>
  </si>
  <si>
    <t>Combustion System Improvement</t>
  </si>
  <si>
    <t>Dust Control on Unpaved Roads and Surfaces</t>
  </si>
  <si>
    <t>Waste Facility Closure</t>
  </si>
  <si>
    <t>Dust Control from Animal Activity on Open Lot Surfaces</t>
  </si>
  <si>
    <t xml:space="preserve">Aquatic Organism Passage </t>
  </si>
  <si>
    <t>Channel Bed Stabilization</t>
  </si>
  <si>
    <t xml:space="preserve">Karst Sinkhole Treatment </t>
  </si>
  <si>
    <t>Land Reclamation, Abandoned Mined Land</t>
  </si>
  <si>
    <t>Land Reclamation, Currently Mined Land</t>
  </si>
  <si>
    <t>Waste Transfer</t>
  </si>
  <si>
    <t>Waste Recycling</t>
  </si>
  <si>
    <t>Woody Residue Treatment</t>
  </si>
  <si>
    <t>Bivalve Aquaculture Gear and Biofouling Control</t>
  </si>
  <si>
    <t>Farmstead Energy Improvement</t>
  </si>
  <si>
    <t>Soil Erosion - Sheet and Rill Erosion</t>
  </si>
  <si>
    <t>Soil Erosion - Wind Erosion</t>
  </si>
  <si>
    <t>Soil Erosion - Ephemeral Gully Erosion</t>
  </si>
  <si>
    <t>Soil Erosion - Classic Gully Erosion</t>
  </si>
  <si>
    <t>Soil Erosion - Streambank, Shoreline, Water Conveyance Channels</t>
  </si>
  <si>
    <t>Soil Quality Degradation - Organic Matter Depletion</t>
  </si>
  <si>
    <t>Soil Quality Degradation - Compaction</t>
  </si>
  <si>
    <t>Soil Quality Degradation - Subsidence</t>
  </si>
  <si>
    <t>Soil Quality Degradation - Concentration of Salts or Other Chemicals</t>
  </si>
  <si>
    <t>Excess Water - Seeps</t>
  </si>
  <si>
    <t>Excess Water - Runoff, Flooding, or Ponding</t>
  </si>
  <si>
    <t>Excess Water - Seasonal High Water Table</t>
  </si>
  <si>
    <t>Excess Water - Drifted Snow</t>
  </si>
  <si>
    <t>Insufficient Water - Inefficient Use of Irrigation Water</t>
  </si>
  <si>
    <t>Water Quality Degradation - Pesticides in Surface Water</t>
  </si>
  <si>
    <t>Water Quality Degradation - Pesticides in Groundwater</t>
  </si>
  <si>
    <t>Water Quality Degradation - Nutrients in Surface water</t>
  </si>
  <si>
    <t>Water Quality Degradation - Nutrients in Groundwater</t>
  </si>
  <si>
    <t>Water Quality Degradation - Salts in Surface Water</t>
  </si>
  <si>
    <t>Water Quality Degradation - Salts in Groundwater</t>
  </si>
  <si>
    <t>Water Quality Degradation - Elevated Water Temperature</t>
  </si>
  <si>
    <t>Air Quality Impacts - Emissions of Particulate Matter (PM) and PM Precursors</t>
  </si>
  <si>
    <t>Air Quality Impacts - Emissions of Ozone Precursors</t>
  </si>
  <si>
    <t>Air Quality Impacts - Emissions of Greenhouse Gases (GHGs)</t>
  </si>
  <si>
    <t>Air Quality Impacts - Objectionable Odors</t>
  </si>
  <si>
    <t>Fish and Wildlife - Inadequate Habitat - Food</t>
  </si>
  <si>
    <t>Fish and Wildlife - Inadequate Habitat - Cover/Shelter</t>
  </si>
  <si>
    <t>Fish and Wildlife - Inadequate Habitat - Water</t>
  </si>
  <si>
    <t>Fish and Wildlife - Inadequate Habitat - Habitat Continuity (Space)</t>
  </si>
  <si>
    <t>Livestock Production Limitation - Inadequate Feed and Forage</t>
  </si>
  <si>
    <t>Livestock Production Limitation - Inadequate Shelter</t>
  </si>
  <si>
    <t>Livestock Production Limitation - Inadequate Water</t>
  </si>
  <si>
    <t>Inefficient Energy Use - Equipment and Facilities</t>
  </si>
  <si>
    <t>Water Quality Degradation - Excess Pathogens and Chemicals from Manure, Bio-solids or Compost Applications in Groundwater</t>
  </si>
  <si>
    <t>Degraded Plant Condition - Undesirable Plant Productivity and Health</t>
  </si>
  <si>
    <t xml:space="preserve">Degraded Plant Condition - Inadequate Structure and Composition </t>
  </si>
  <si>
    <t>Degraded Plant Condition - Excessive Plant Pest Pressure</t>
  </si>
  <si>
    <t>Degraded Plant Condition - Wildfire Hazard, Excessive Biomass Accumulation</t>
  </si>
  <si>
    <t>Inefficient Energy Use - Farming/Ranching Practices and Field Operations</t>
  </si>
  <si>
    <t>Water Quality Degradation - Excessive Sediment in Surface Water</t>
  </si>
  <si>
    <t>Water Quality Degradation - Excess Pathogens and Chemicals from Manure, Bio-solids or Compost Applications in Surface Water</t>
  </si>
  <si>
    <t>Water Quality Degradation - Petroleum, Heavy Metals and Other Pollutants Transported to Surface Water</t>
  </si>
  <si>
    <t>Water Quality Degradation - Petroleum, Heavy Metals and Other Pollutants Transported to Groundwater</t>
  </si>
  <si>
    <t>Insufficient Water - Inefficient Moisture Management</t>
  </si>
  <si>
    <t>Contour Orchard and Other Perennial Crops</t>
  </si>
  <si>
    <t>Livestock Pipeline</t>
  </si>
  <si>
    <t>Building Envelope Improvement</t>
  </si>
  <si>
    <t>Lighting System Improvement</t>
  </si>
  <si>
    <t>670</t>
  </si>
  <si>
    <t>575</t>
  </si>
  <si>
    <t>On-Farm Secondary Containment Facility</t>
  </si>
  <si>
    <t>319</t>
  </si>
  <si>
    <t>Short Term Storage of Animal Waste and Byproducts</t>
  </si>
  <si>
    <t>318</t>
  </si>
  <si>
    <t>649</t>
  </si>
  <si>
    <t>Groundwater Testing</t>
  </si>
  <si>
    <t>576</t>
  </si>
  <si>
    <t>Residue and Tillage Management, No Till</t>
  </si>
  <si>
    <t>Residue and Tillage Management, Reduced Till</t>
  </si>
  <si>
    <t>Livestock Shelter Structure</t>
  </si>
  <si>
    <t>Well Decommissioning</t>
  </si>
  <si>
    <t>Structures for Wildlife</t>
  </si>
  <si>
    <t>Field Operations Emissions Reduction</t>
  </si>
  <si>
    <t>Emergency Animal Mortality Management</t>
  </si>
  <si>
    <t>Denitrifying Bioreactor</t>
  </si>
  <si>
    <t>Controlled Traffic Farming</t>
  </si>
  <si>
    <t>Amending Soil Properties with Gypsum Products</t>
  </si>
  <si>
    <t>Waste Separation Facility (no)</t>
  </si>
  <si>
    <t>Sprinkler System</t>
  </si>
  <si>
    <t>High Tunnel System</t>
  </si>
  <si>
    <t>Practice ID</t>
  </si>
  <si>
    <t>practice_code</t>
  </si>
  <si>
    <t>practice_id</t>
  </si>
  <si>
    <t>Pond Sealing or Lining, Concrete</t>
  </si>
  <si>
    <t>Pond Sealing or Lining, Compacted Soil Treatment</t>
  </si>
  <si>
    <t>Saturated Buffer</t>
  </si>
  <si>
    <t>FY 2018 - National CPPE</t>
  </si>
  <si>
    <t>FY2018_NationalCppe</t>
  </si>
  <si>
    <t>Conservation Practices Physical Effects (CPPE)</t>
  </si>
  <si>
    <t>Conservation Practice Physical Effects (CPPE) for Colorado</t>
  </si>
  <si>
    <t>Conservation Practice Name</t>
  </si>
  <si>
    <t>Soil Erosion</t>
  </si>
  <si>
    <t>Soil Quality Degradation</t>
  </si>
  <si>
    <t>Excess Water</t>
  </si>
  <si>
    <t>Insufficient Water</t>
  </si>
  <si>
    <t>Water Quality Degradation</t>
  </si>
  <si>
    <t>Air Quality Impacts</t>
  </si>
  <si>
    <t>Degraded Plant Condition</t>
  </si>
  <si>
    <t>Fish and Wildlife - Inadequate Habitat</t>
  </si>
  <si>
    <t>Livestock Production Limitation</t>
  </si>
  <si>
    <t>Inefficient Energy Use</t>
  </si>
  <si>
    <t>Sheet, Rill, &amp; Wind Erosion</t>
  </si>
  <si>
    <t>Concentrated Flow Erosion</t>
  </si>
  <si>
    <t>Excessive Bank Erosion from Streams Shorelines or Water Conveyance Channels</t>
  </si>
  <si>
    <t>Organic Matter Depletion</t>
  </si>
  <si>
    <t>Compaction</t>
  </si>
  <si>
    <t>Subsidence</t>
  </si>
  <si>
    <t>Concentrat-ion of Salts or Other Chemicals</t>
  </si>
  <si>
    <t>Ponding, Flooding, Seasonal High Water Table, Seeps and Drifted Snow</t>
  </si>
  <si>
    <t>Inefficient Use of Irrigation Water</t>
  </si>
  <si>
    <t>Inefficient Moisture Management</t>
  </si>
  <si>
    <t>Pesticides Transported to Surface and Groundwater</t>
  </si>
  <si>
    <t>Excess Nutrients in Surface and Groundwater</t>
  </si>
  <si>
    <t>Salts in Surface and Groundwater</t>
  </si>
  <si>
    <t>Excess Pathogens and Chemicals from Manure, Bio-solids or Compost Applications</t>
  </si>
  <si>
    <t>Petroleum, Heavy Metals and Other Pollutants Transported to Receiving Waters</t>
  </si>
  <si>
    <t>Excessive Sediment in Surface Water</t>
  </si>
  <si>
    <t>Elevated Water Temperature</t>
  </si>
  <si>
    <t>Emissions of Particulate Matter (PM) and PM Precursors</t>
  </si>
  <si>
    <t>Emissions of Ozone Precursors</t>
  </si>
  <si>
    <t>Emissions of Greenhouse Gases (GHGs)</t>
  </si>
  <si>
    <t>Objection-able Odors</t>
  </si>
  <si>
    <t>Undesirable Plant Productivity and Health</t>
  </si>
  <si>
    <t>Inadequate Structure and Composition</t>
  </si>
  <si>
    <t>Excessive Plant Pest Pressure</t>
  </si>
  <si>
    <t>Wildfire Hazard, Excessive Biomass Accumu-lation</t>
  </si>
  <si>
    <t>Habitat Degradation</t>
  </si>
  <si>
    <t>Inadequate Feed and Forage</t>
  </si>
  <si>
    <t>Inadequate Shelter</t>
  </si>
  <si>
    <t>Inadequate Water</t>
  </si>
  <si>
    <t>Equipment and Facilities</t>
  </si>
  <si>
    <t>Farming/ Ranching Practices and Field Operations</t>
  </si>
  <si>
    <t>Sheet and Rill Erosion</t>
  </si>
  <si>
    <t>Wind Erosion</t>
  </si>
  <si>
    <t>Ephemeral Gully Erosion</t>
  </si>
  <si>
    <t>Classic Gully Erosion</t>
  </si>
  <si>
    <t>Seeps</t>
  </si>
  <si>
    <t>Runoff, Flooding, or Ponding</t>
  </si>
  <si>
    <t>Seasonal High Water Table</t>
  </si>
  <si>
    <t>Drifted Snow</t>
  </si>
  <si>
    <t>Surface Water</t>
  </si>
  <si>
    <t>Groundwater</t>
  </si>
  <si>
    <t>Surface water</t>
  </si>
  <si>
    <t>Inadequate Habitat - Food</t>
  </si>
  <si>
    <t>Inadequate Habitat - Cover/Shelter</t>
  </si>
  <si>
    <t>Inadequate Habitat - Water</t>
  </si>
  <si>
    <t>Inadequate Habitat - Habitat Continuity (Space)</t>
  </si>
  <si>
    <t>560</t>
  </si>
  <si>
    <t>309</t>
  </si>
  <si>
    <t>371</t>
  </si>
  <si>
    <t>311</t>
  </si>
  <si>
    <t>591</t>
  </si>
  <si>
    <t>366</t>
  </si>
  <si>
    <t>316</t>
  </si>
  <si>
    <t>450</t>
  </si>
  <si>
    <t>397</t>
  </si>
  <si>
    <t>396</t>
  </si>
  <si>
    <t>314</t>
  </si>
  <si>
    <t>672</t>
  </si>
  <si>
    <t>584</t>
  </si>
  <si>
    <t>326</t>
  </si>
  <si>
    <t>372</t>
  </si>
  <si>
    <t>317</t>
  </si>
  <si>
    <t>327</t>
  </si>
  <si>
    <t>328</t>
  </si>
  <si>
    <t>656</t>
  </si>
  <si>
    <t>332</t>
  </si>
  <si>
    <t>330</t>
  </si>
  <si>
    <t>340</t>
  </si>
  <si>
    <t>342</t>
  </si>
  <si>
    <t>588</t>
  </si>
  <si>
    <t>402</t>
  </si>
  <si>
    <t>348</t>
  </si>
  <si>
    <t>324</t>
  </si>
  <si>
    <t>356</t>
  </si>
  <si>
    <t>362</t>
  </si>
  <si>
    <t>554</t>
  </si>
  <si>
    <t>432</t>
  </si>
  <si>
    <t>375</t>
  </si>
  <si>
    <t>373</t>
  </si>
  <si>
    <t>647</t>
  </si>
  <si>
    <t>374</t>
  </si>
  <si>
    <t>592</t>
  </si>
  <si>
    <t>382</t>
  </si>
  <si>
    <t>386</t>
  </si>
  <si>
    <t>376</t>
  </si>
  <si>
    <t>393</t>
  </si>
  <si>
    <t>394</t>
  </si>
  <si>
    <t>398</t>
  </si>
  <si>
    <t>399</t>
  </si>
  <si>
    <t>512</t>
  </si>
  <si>
    <t>511</t>
  </si>
  <si>
    <t>666</t>
  </si>
  <si>
    <t>655</t>
  </si>
  <si>
    <t>383</t>
  </si>
  <si>
    <t>410</t>
  </si>
  <si>
    <t>412</t>
  </si>
  <si>
    <t>548</t>
  </si>
  <si>
    <t>355</t>
  </si>
  <si>
    <t>561</t>
  </si>
  <si>
    <t>315</t>
  </si>
  <si>
    <t>603</t>
  </si>
  <si>
    <t>325</t>
  </si>
  <si>
    <t>595</t>
  </si>
  <si>
    <t>320</t>
  </si>
  <si>
    <t>428</t>
  </si>
  <si>
    <t>388</t>
  </si>
  <si>
    <t>464</t>
  </si>
  <si>
    <t>430</t>
  </si>
  <si>
    <t>436</t>
  </si>
  <si>
    <t>441</t>
  </si>
  <si>
    <t>443</t>
  </si>
  <si>
    <t>447</t>
  </si>
  <si>
    <t>449</t>
  </si>
  <si>
    <t>460</t>
  </si>
  <si>
    <t>543</t>
  </si>
  <si>
    <t>544</t>
  </si>
  <si>
    <t>466</t>
  </si>
  <si>
    <t>468</t>
  </si>
  <si>
    <t>516</t>
  </si>
  <si>
    <t>353</t>
  </si>
  <si>
    <t>484</t>
  </si>
  <si>
    <t>379</t>
  </si>
  <si>
    <t>590</t>
  </si>
  <si>
    <t>500</t>
  </si>
  <si>
    <t>582</t>
  </si>
  <si>
    <t>378</t>
  </si>
  <si>
    <t>338</t>
  </si>
  <si>
    <t>528</t>
  </si>
  <si>
    <t>533</t>
  </si>
  <si>
    <t>550</t>
  </si>
  <si>
    <t>566</t>
  </si>
  <si>
    <t>329</t>
  </si>
  <si>
    <t>345</t>
  </si>
  <si>
    <t>643</t>
  </si>
  <si>
    <t>391</t>
  </si>
  <si>
    <t>390</t>
  </si>
  <si>
    <t>558</t>
  </si>
  <si>
    <t>367</t>
  </si>
  <si>
    <t>610</t>
  </si>
  <si>
    <t>350</t>
  </si>
  <si>
    <t>646</t>
  </si>
  <si>
    <t>381</t>
  </si>
  <si>
    <t>572</t>
  </si>
  <si>
    <t>574</t>
  </si>
  <si>
    <t>442</t>
  </si>
  <si>
    <t>578</t>
  </si>
  <si>
    <t>395</t>
  </si>
  <si>
    <t>580</t>
  </si>
  <si>
    <t>585</t>
  </si>
  <si>
    <t>587</t>
  </si>
  <si>
    <t>606</t>
  </si>
  <si>
    <t>607</t>
  </si>
  <si>
    <t>608</t>
  </si>
  <si>
    <t>609</t>
  </si>
  <si>
    <t>600</t>
  </si>
  <si>
    <t>612</t>
  </si>
  <si>
    <t>660</t>
  </si>
  <si>
    <t>490</t>
  </si>
  <si>
    <t>620</t>
  </si>
  <si>
    <t>645</t>
  </si>
  <si>
    <t>635</t>
  </si>
  <si>
    <t>601</t>
  </si>
  <si>
    <t>630</t>
  </si>
  <si>
    <t>360</t>
  </si>
  <si>
    <t>633</t>
  </si>
  <si>
    <t>632</t>
  </si>
  <si>
    <t>313</t>
  </si>
  <si>
    <t>634</t>
  </si>
  <si>
    <t>629</t>
  </si>
  <si>
    <t>359</t>
  </si>
  <si>
    <t>638</t>
  </si>
  <si>
    <t>642</t>
  </si>
  <si>
    <t>614</t>
  </si>
  <si>
    <t>351</t>
  </si>
  <si>
    <t>658</t>
  </si>
  <si>
    <t>659</t>
  </si>
  <si>
    <t>657</t>
  </si>
  <si>
    <t>644</t>
  </si>
  <si>
    <t>380</t>
  </si>
  <si>
    <t>650</t>
  </si>
  <si>
    <t>384</t>
  </si>
  <si>
    <t>472</t>
  </si>
  <si>
    <t>Fiscal Year 2018</t>
  </si>
  <si>
    <t xml:space="preserve"> </t>
  </si>
  <si>
    <t/>
  </si>
  <si>
    <r>
      <t xml:space="preserve">Result if All Practices Are Applied
</t>
    </r>
    <r>
      <rPr>
        <sz val="8"/>
        <rFont val="Arial"/>
        <family val="2"/>
      </rPr>
      <t>(scale -5 to 5)</t>
    </r>
  </si>
  <si>
    <t>Physical Effect Value</t>
  </si>
  <si>
    <t>Excessive Bank Erosion (stream/waterway)</t>
  </si>
  <si>
    <t xml:space="preserve">  Organic Matter Depletion</t>
  </si>
  <si>
    <t xml:space="preserve">  Compaction</t>
  </si>
  <si>
    <t xml:space="preserve">  Subsidence</t>
  </si>
  <si>
    <t xml:space="preserve">  Concentration of Salts or Other Chemicals</t>
  </si>
  <si>
    <t xml:space="preserve">  Pesticides in Surface Water</t>
  </si>
  <si>
    <t xml:space="preserve">  Pesticides in Groundwater</t>
  </si>
  <si>
    <t xml:space="preserve">  Nutrients in Surface water</t>
  </si>
  <si>
    <t xml:space="preserve">  Nutrients in Groundwater</t>
  </si>
  <si>
    <t xml:space="preserve">  Salts in Surface Water</t>
  </si>
  <si>
    <t xml:space="preserve">  Salts in Groundwater</t>
  </si>
  <si>
    <t>Surface Water: Excess Pathogens &amp; Chemicals</t>
  </si>
  <si>
    <t>Groundwater: Excess Pathogens &amp; Chemicals</t>
  </si>
  <si>
    <t xml:space="preserve">   Elevated Water Temperature</t>
  </si>
  <si>
    <t>Surface Water: Petroleum, Heavy Metals etc</t>
  </si>
  <si>
    <t>Groundwater: Petroleum, Heavy Metals etc</t>
  </si>
  <si>
    <t>Emissions: Particulate Matter &amp; Precursor</t>
  </si>
  <si>
    <t xml:space="preserve">  Emissions of Ozone Precursors</t>
  </si>
  <si>
    <t xml:space="preserve">   Objectionable Odors</t>
  </si>
  <si>
    <t>Undesirable Plant Productivity &amp; Health</t>
  </si>
  <si>
    <t xml:space="preserve">  Inadequate Structure &amp; Composition </t>
  </si>
  <si>
    <t xml:space="preserve">  Wildfire Hazard, Excessive Biomass </t>
  </si>
  <si>
    <t>Fish and Wildlife Habitat</t>
  </si>
  <si>
    <t>Food</t>
  </si>
  <si>
    <t>Cover/Shelter</t>
  </si>
  <si>
    <t>Water</t>
  </si>
  <si>
    <t>Habitat Continuity (Space)</t>
  </si>
  <si>
    <t xml:space="preserve">  Inadequate Feed &amp; Forage</t>
  </si>
  <si>
    <t xml:space="preserve">  Inadequate Shelter</t>
  </si>
  <si>
    <t xml:space="preserve">  Inadequate Water</t>
  </si>
  <si>
    <t xml:space="preserve">  Equipment and Facilities</t>
  </si>
  <si>
    <t>Farm/Ranch Practices &amp; Operations</t>
  </si>
  <si>
    <t>SUMMARY</t>
  </si>
  <si>
    <t>NOTE</t>
  </si>
  <si>
    <r>
      <rPr>
        <b/>
        <sz val="11"/>
        <rFont val="Calibri"/>
        <family val="2"/>
        <scheme val="minor"/>
      </rPr>
      <t>1] Short-term effects are NOT rated:</t>
    </r>
    <r>
      <rPr>
        <sz val="11"/>
        <rFont val="Calibri"/>
        <family val="2"/>
        <scheme val="minor"/>
      </rPr>
      <t xml:space="preserve"> those during installation, shortly after construction, installation, planting, etc. are NOT rated unless the practice characteristically reaches a functional state quickly. Short-term effects may cause adverse but temporary consequences. Such consequences are anticipated in the planning process and </t>
    </r>
    <r>
      <rPr>
        <b/>
        <sz val="11"/>
        <color rgb="FFC00000"/>
        <rFont val="Calibri"/>
        <family val="2"/>
        <scheme val="minor"/>
      </rPr>
      <t xml:space="preserve">mitigating measures are planned to either avoid or minimize the effect. </t>
    </r>
    <r>
      <rPr>
        <b/>
        <sz val="11"/>
        <color rgb="FFFF0000"/>
        <rFont val="Calibri"/>
        <family val="2"/>
        <scheme val="minor"/>
      </rPr>
      <t xml:space="preserve"> </t>
    </r>
    <r>
      <rPr>
        <sz val="11"/>
        <rFont val="Calibri"/>
        <family val="2"/>
        <scheme val="minor"/>
      </rPr>
      <t>NRCS policy requires an on-site environmental evaluation that identifies and requires these mitigating measures.</t>
    </r>
  </si>
  <si>
    <r>
      <rPr>
        <b/>
        <sz val="11"/>
        <rFont val="Calibri"/>
        <family val="2"/>
        <scheme val="minor"/>
      </rPr>
      <t>2]</t>
    </r>
    <r>
      <rPr>
        <sz val="11"/>
        <rFont val="Calibri"/>
        <family val="2"/>
        <scheme val="minor"/>
      </rPr>
      <t xml:space="preserve"> </t>
    </r>
    <r>
      <rPr>
        <b/>
        <sz val="11"/>
        <rFont val="Calibri"/>
        <family val="2"/>
        <scheme val="minor"/>
      </rPr>
      <t>No Effects.</t>
    </r>
    <r>
      <rPr>
        <sz val="11"/>
        <rFont val="Calibri"/>
        <family val="2"/>
        <scheme val="minor"/>
      </rPr>
      <t xml:space="preserve"> Resource concerns are rated as they are applied following the practice standard and NRCS policy.  Therefore many practices have a 'no effect' because NRCS policy requires mitigating measures to eliminate or avoid many of the adverse effects.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</si>
</sst>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0"/>
      <name val="Arial"/>
      <family val="2"/>
    </font>
    <font>
      <b/>
      <sz val="9"/>
      <name val="Arial"/>
      <family val="2"/>
    </font>
    <font>
      <sz val="9"/>
      <name val="Arial"/>
      <family val="2"/>
    </font>
    <font>
      <i/>
      <sz val="9"/>
      <name val="Arial"/>
      <family val="2"/>
    </font>
    <font>
      <b/>
      <sz val="14"/>
      <color indexed="10"/>
      <name val="Arial"/>
      <family val="2"/>
    </font>
    <font>
      <sz val="10"/>
      <name val="Arial"/>
      <family val="2"/>
    </font>
    <font>
      <sz val="10"/>
      <color rgb="FF000000"/>
      <name val="Times New Roman"/>
      <family val="1"/>
    </font>
    <font>
      <sz val="10"/>
      <name val="Times New Roman"/>
      <family val="1"/>
    </font>
    <font>
      <b/>
      <sz val="12"/>
      <name val="Arial"/>
      <family val="2"/>
    </font>
    <font>
      <sz val="9"/>
      <color rgb="FFFF0000"/>
      <name val="Arial"/>
      <family val="2"/>
    </font>
    <font>
      <sz val="11"/>
      <color rgb="FF000000"/>
      <name val="Calibri"/>
      <family val="2"/>
      <scheme val="minor"/>
    </font>
    <font>
      <b/>
      <sz val="13"/>
      <color rgb="FF000000"/>
      <name val="Calibri"/>
      <family val="2"/>
      <scheme val="minor"/>
    </font>
    <font>
      <b/>
      <sz val="11"/>
      <color rgb="FF000000"/>
      <name val="Calibri"/>
      <family val="2"/>
      <scheme val="minor"/>
    </font>
    <font>
      <b/>
      <sz val="12"/>
      <color rgb="FF000000"/>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sz val="11"/>
      <name val="Calibri"/>
      <family val="2"/>
      <scheme val="minor"/>
    </font>
    <font>
      <b/>
      <sz val="10"/>
      <name val="Calibri"/>
      <family val="2"/>
      <scheme val="minor"/>
    </font>
    <font>
      <b/>
      <sz val="16"/>
      <name val="Calibri"/>
      <family val="2"/>
      <scheme val="minor"/>
    </font>
    <font>
      <sz val="16"/>
      <name val="Calibri"/>
      <family val="2"/>
      <scheme val="minor"/>
    </font>
    <font>
      <sz val="12"/>
      <name val="Calibri"/>
      <family val="2"/>
      <scheme val="minor"/>
    </font>
    <font>
      <sz val="12"/>
      <name val="Arial"/>
      <family val="2"/>
    </font>
    <font>
      <b/>
      <sz val="10"/>
      <color indexed="12"/>
      <name val="Arial"/>
      <family val="2"/>
    </font>
    <font>
      <b/>
      <sz val="12"/>
      <color theme="2" tint="-0.749992370372631"/>
      <name val="Arial"/>
      <family val="2"/>
    </font>
    <font>
      <b/>
      <sz val="10"/>
      <color theme="1" tint="0.34998626667073579"/>
      <name val="Calibri"/>
      <family val="2"/>
      <scheme val="minor"/>
    </font>
    <font>
      <sz val="10"/>
      <color theme="1" tint="0.34998626667073579"/>
      <name val="Arial"/>
      <family val="2"/>
    </font>
    <font>
      <b/>
      <sz val="11"/>
      <name val="Calibri"/>
      <family val="2"/>
      <scheme val="minor"/>
    </font>
    <font>
      <sz val="10"/>
      <color theme="2" tint="-0.749992370372631"/>
      <name val="Calibri"/>
      <family val="2"/>
      <scheme val="minor"/>
    </font>
    <font>
      <sz val="12"/>
      <name val="Times New Roman"/>
      <family val="1"/>
    </font>
    <font>
      <i/>
      <sz val="10"/>
      <color theme="1" tint="0.499984740745262"/>
      <name val="Calibri"/>
      <family val="2"/>
      <scheme val="minor"/>
    </font>
    <font>
      <sz val="5"/>
      <name val="Arial"/>
      <family val="2"/>
    </font>
    <font>
      <b/>
      <sz val="12"/>
      <color theme="0"/>
      <name val="Calibri"/>
      <family val="2"/>
      <scheme val="minor"/>
    </font>
    <font>
      <b/>
      <sz val="11"/>
      <color rgb="FFC00000"/>
      <name val="Calibri"/>
      <family val="2"/>
      <scheme val="minor"/>
    </font>
    <font>
      <b/>
      <sz val="11"/>
      <color rgb="FFFF0000"/>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23"/>
      </right>
      <top style="medium">
        <color indexed="64"/>
      </top>
      <bottom/>
      <diagonal/>
    </border>
    <border>
      <left style="medium">
        <color indexed="23"/>
      </left>
      <right style="medium">
        <color indexed="23"/>
      </right>
      <top style="medium">
        <color indexed="64"/>
      </top>
      <bottom/>
      <diagonal/>
    </border>
    <border>
      <left style="medium">
        <color indexed="64"/>
      </left>
      <right style="medium">
        <color indexed="23"/>
      </right>
      <top style="medium">
        <color indexed="64"/>
      </top>
      <bottom style="medium">
        <color indexed="23"/>
      </bottom>
      <diagonal/>
    </border>
    <border>
      <left/>
      <right style="medium">
        <color indexed="23"/>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hair">
        <color theme="1" tint="0.499984740745262"/>
      </left>
      <right style="hair">
        <color theme="1" tint="0.499984740745262"/>
      </right>
      <top/>
      <bottom style="hair">
        <color theme="1" tint="0.499984740745262"/>
      </bottom>
      <diagonal/>
    </border>
    <border>
      <left style="thin">
        <color auto="1"/>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auto="1"/>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auto="1"/>
      </left>
      <right style="hair">
        <color theme="1" tint="0.499984740745262"/>
      </right>
      <top style="hair">
        <color theme="1" tint="0.499984740745262"/>
      </top>
      <bottom style="thin">
        <color indexed="64"/>
      </bottom>
      <diagonal/>
    </border>
    <border>
      <left/>
      <right/>
      <top style="hair">
        <color theme="1" tint="0.499984740745262"/>
      </top>
      <bottom/>
      <diagonal/>
    </border>
    <border>
      <left/>
      <right/>
      <top/>
      <bottom style="hair">
        <color theme="1" tint="0.24994659260841701"/>
      </bottom>
      <diagonal/>
    </border>
    <border>
      <left style="thin">
        <color indexed="64"/>
      </left>
      <right/>
      <top/>
      <bottom style="hair">
        <color theme="1" tint="0.24994659260841701"/>
      </bottom>
      <diagonal/>
    </border>
    <border>
      <left style="thin">
        <color indexed="64"/>
      </left>
      <right style="hair">
        <color theme="1" tint="0.499984740745262"/>
      </right>
      <top/>
      <bottom style="hair">
        <color theme="1" tint="0.499984740745262"/>
      </bottom>
      <diagonal/>
    </border>
    <border>
      <left style="thin">
        <color indexed="64"/>
      </left>
      <right/>
      <top/>
      <bottom style="thin">
        <color indexed="64"/>
      </bottom>
      <diagonal/>
    </border>
    <border>
      <left style="hair">
        <color theme="1" tint="0.499984740745262"/>
      </left>
      <right style="hair">
        <color theme="1" tint="0.499984740745262"/>
      </right>
      <top/>
      <bottom style="hair">
        <color theme="1" tint="0.24994659260841701"/>
      </bottom>
      <diagonal/>
    </border>
    <border>
      <left style="thin">
        <color indexed="64"/>
      </left>
      <right style="hair">
        <color theme="1" tint="0.499984740745262"/>
      </right>
      <top/>
      <bottom style="hair">
        <color theme="1" tint="0.24994659260841701"/>
      </bottom>
      <diagonal/>
    </border>
  </borders>
  <cellStyleXfs count="10">
    <xf numFmtId="0" fontId="0" fillId="0" borderId="0"/>
    <xf numFmtId="0" fontId="11" fillId="0" borderId="0"/>
    <xf numFmtId="0" fontId="11" fillId="0" borderId="0"/>
    <xf numFmtId="0" fontId="3" fillId="0" borderId="0"/>
    <xf numFmtId="0" fontId="12" fillId="0" borderId="0"/>
    <xf numFmtId="0" fontId="13" fillId="0" borderId="0"/>
    <xf numFmtId="0" fontId="2" fillId="0" borderId="0"/>
    <xf numFmtId="0" fontId="16" fillId="0" borderId="0"/>
    <xf numFmtId="0" fontId="3" fillId="0" borderId="0"/>
    <xf numFmtId="0" fontId="1" fillId="0" borderId="0"/>
  </cellStyleXfs>
  <cellXfs count="161">
    <xf numFmtId="0" fontId="0" fillId="0" borderId="0" xfId="0"/>
    <xf numFmtId="0" fontId="0" fillId="3" borderId="0" xfId="0" applyFill="1" applyProtection="1">
      <protection locked="0"/>
    </xf>
    <xf numFmtId="0" fontId="3" fillId="0" borderId="0" xfId="0" applyFont="1" applyAlignment="1" applyProtection="1">
      <alignment horizontal="left" vertical="top" wrapText="1"/>
      <protection locked="0"/>
    </xf>
    <xf numFmtId="0" fontId="4" fillId="3" borderId="0" xfId="0" applyFont="1" applyFill="1" applyProtection="1">
      <protection locked="0"/>
    </xf>
    <xf numFmtId="0" fontId="9" fillId="0" borderId="0" xfId="0" applyFont="1" applyAlignment="1" applyProtection="1">
      <alignment horizontal="left"/>
      <protection locked="0"/>
    </xf>
    <xf numFmtId="0" fontId="10" fillId="2" borderId="2" xfId="0" applyFont="1" applyFill="1" applyBorder="1" applyAlignment="1" applyProtection="1">
      <alignment horizontal="left" wrapText="1"/>
      <protection locked="0"/>
    </xf>
    <xf numFmtId="0" fontId="8" fillId="0" borderId="0" xfId="0" applyFont="1" applyAlignment="1" applyProtection="1">
      <alignment horizontal="center"/>
      <protection locked="0"/>
    </xf>
    <xf numFmtId="0" fontId="0" fillId="0" borderId="0" xfId="0" applyAlignment="1" applyProtection="1">
      <alignment horizontal="center" vertical="center"/>
      <protection locked="0"/>
    </xf>
    <xf numFmtId="0" fontId="8" fillId="0" borderId="0" xfId="0" applyFont="1" applyProtection="1">
      <protection locked="0"/>
    </xf>
    <xf numFmtId="0" fontId="0" fillId="0" borderId="0" xfId="0" applyAlignment="1" applyProtection="1">
      <alignment horizontal="left" vertical="top" wrapText="1"/>
      <protection locked="0"/>
    </xf>
    <xf numFmtId="0" fontId="3" fillId="0" borderId="0" xfId="0" applyFont="1" applyAlignment="1" applyProtection="1">
      <alignment horizontal="center" vertical="center"/>
    </xf>
    <xf numFmtId="0" fontId="7" fillId="2" borderId="3" xfId="0" applyFont="1" applyFill="1" applyBorder="1" applyAlignment="1" applyProtection="1">
      <alignment horizontal="left" wrapText="1"/>
    </xf>
    <xf numFmtId="0" fontId="7" fillId="2" borderId="3" xfId="0" applyFont="1" applyFill="1" applyBorder="1" applyAlignment="1" applyProtection="1">
      <alignment horizontal="center" wrapText="1"/>
    </xf>
    <xf numFmtId="0" fontId="7" fillId="5" borderId="5" xfId="0" applyFont="1" applyFill="1" applyBorder="1" applyAlignment="1" applyProtection="1">
      <alignment horizontal="left" wrapText="1"/>
    </xf>
    <xf numFmtId="0" fontId="7" fillId="5" borderId="3" xfId="0" applyFont="1" applyFill="1" applyBorder="1" applyAlignment="1" applyProtection="1">
      <alignment horizontal="left" wrapText="1"/>
    </xf>
    <xf numFmtId="0" fontId="7" fillId="4" borderId="4" xfId="0" applyFont="1" applyFill="1" applyBorder="1" applyAlignment="1">
      <alignment horizontal="center" vertical="top" wrapText="1"/>
    </xf>
    <xf numFmtId="0" fontId="6" fillId="4" borderId="1" xfId="0" applyFont="1" applyFill="1" applyBorder="1" applyAlignment="1" applyProtection="1">
      <alignment vertical="top" wrapText="1"/>
      <protection locked="0"/>
    </xf>
    <xf numFmtId="49" fontId="6" fillId="4" borderId="1" xfId="0" applyNumberFormat="1" applyFont="1" applyFill="1" applyBorder="1" applyAlignment="1" applyProtection="1">
      <alignment horizontal="center" vertical="top" wrapText="1"/>
      <protection locked="0"/>
    </xf>
    <xf numFmtId="0" fontId="9" fillId="4" borderId="0" xfId="0" applyFont="1" applyFill="1" applyAlignment="1" applyProtection="1">
      <alignment horizontal="left"/>
      <protection locked="0"/>
    </xf>
    <xf numFmtId="0" fontId="8" fillId="4" borderId="0" xfId="0" applyFont="1" applyFill="1" applyAlignment="1" applyProtection="1">
      <alignment horizontal="left" vertical="top"/>
      <protection locked="0"/>
    </xf>
    <xf numFmtId="0" fontId="7" fillId="4" borderId="1" xfId="0" applyFont="1" applyFill="1" applyBorder="1" applyAlignment="1" applyProtection="1">
      <alignment vertical="top" wrapText="1"/>
      <protection locked="0"/>
    </xf>
    <xf numFmtId="49" fontId="7" fillId="4" borderId="1" xfId="0" applyNumberFormat="1" applyFont="1" applyFill="1" applyBorder="1" applyAlignment="1" applyProtection="1">
      <alignment horizontal="center" vertical="top" wrapText="1"/>
      <protection locked="0"/>
    </xf>
    <xf numFmtId="1" fontId="8" fillId="4" borderId="0" xfId="0" applyNumberFormat="1" applyFont="1" applyFill="1" applyAlignment="1" applyProtection="1">
      <alignment vertical="top"/>
      <protection locked="0"/>
    </xf>
    <xf numFmtId="0" fontId="6" fillId="4" borderId="1" xfId="0" applyNumberFormat="1" applyFont="1" applyFill="1" applyBorder="1" applyAlignment="1" applyProtection="1">
      <alignment horizontal="center" vertical="top" wrapText="1"/>
      <protection locked="0"/>
    </xf>
    <xf numFmtId="0" fontId="8" fillId="4" borderId="0" xfId="0" applyFont="1" applyFill="1" applyAlignment="1" applyProtection="1">
      <alignment horizontal="center"/>
      <protection locked="0"/>
    </xf>
    <xf numFmtId="1" fontId="8" fillId="4" borderId="0" xfId="0" applyNumberFormat="1" applyFont="1" applyFill="1" applyAlignment="1" applyProtection="1">
      <protection locked="0"/>
    </xf>
    <xf numFmtId="0" fontId="8" fillId="4" borderId="0" xfId="0" applyFont="1" applyFill="1" applyProtection="1">
      <protection locked="0"/>
    </xf>
    <xf numFmtId="1" fontId="3" fillId="4" borderId="0" xfId="0" applyNumberFormat="1" applyFont="1" applyFill="1" applyAlignment="1" applyProtection="1">
      <protection locked="0"/>
    </xf>
    <xf numFmtId="1" fontId="3" fillId="4" borderId="0" xfId="0" applyNumberFormat="1" applyFont="1" applyFill="1" applyAlignment="1" applyProtection="1">
      <alignment vertical="top"/>
      <protection locked="0"/>
    </xf>
    <xf numFmtId="0" fontId="3" fillId="4" borderId="0" xfId="0" applyFont="1" applyFill="1" applyProtection="1">
      <protection locked="0"/>
    </xf>
    <xf numFmtId="0" fontId="14" fillId="0" borderId="0" xfId="3" applyFont="1" applyFill="1" applyBorder="1" applyAlignment="1">
      <alignment horizontal="left"/>
    </xf>
    <xf numFmtId="0" fontId="14" fillId="0" borderId="0" xfId="3" applyFont="1" applyFill="1" applyBorder="1" applyAlignment="1"/>
    <xf numFmtId="0" fontId="6" fillId="0" borderId="0" xfId="3" applyFont="1" applyFill="1" applyBorder="1"/>
    <xf numFmtId="0" fontId="3" fillId="0" borderId="0" xfId="3"/>
    <xf numFmtId="0" fontId="3" fillId="0" borderId="0" xfId="3" applyAlignment="1">
      <alignment horizontal="right"/>
    </xf>
    <xf numFmtId="0" fontId="15" fillId="0" borderId="0" xfId="3" applyFont="1" applyFill="1" applyBorder="1" applyAlignment="1">
      <alignment horizontal="left" vertical="top" wrapText="1"/>
    </xf>
    <xf numFmtId="0" fontId="3" fillId="0" borderId="0" xfId="3" applyFill="1"/>
    <xf numFmtId="0" fontId="3" fillId="0" borderId="0" xfId="3" applyFill="1" applyBorder="1"/>
    <xf numFmtId="0" fontId="16" fillId="0" borderId="0" xfId="7" applyProtection="1"/>
    <xf numFmtId="0" fontId="16" fillId="0" borderId="0" xfId="7" applyAlignment="1" applyProtection="1">
      <alignment horizontal="center" vertical="center"/>
    </xf>
    <xf numFmtId="0" fontId="17" fillId="0" borderId="0" xfId="7" applyFont="1" applyProtection="1"/>
    <xf numFmtId="0" fontId="16" fillId="0" borderId="0" xfId="7" applyAlignment="1" applyProtection="1">
      <alignment vertical="center"/>
    </xf>
    <xf numFmtId="0" fontId="18" fillId="0" borderId="0" xfId="7" applyFont="1" applyAlignment="1" applyProtection="1">
      <alignment horizontal="center" vertical="center"/>
    </xf>
    <xf numFmtId="0" fontId="20" fillId="6" borderId="7" xfId="7" applyFont="1" applyFill="1" applyBorder="1" applyAlignment="1" applyProtection="1">
      <alignment horizontal="center" vertical="center" wrapText="1"/>
    </xf>
    <xf numFmtId="0" fontId="21" fillId="0" borderId="0" xfId="7" applyFont="1" applyProtection="1"/>
    <xf numFmtId="0" fontId="20" fillId="7" borderId="8" xfId="7" applyFont="1" applyFill="1" applyBorder="1" applyAlignment="1" applyProtection="1">
      <alignment horizontal="center" vertical="top" wrapText="1"/>
    </xf>
    <xf numFmtId="0" fontId="20" fillId="6" borderId="8" xfId="7" applyFont="1" applyFill="1" applyBorder="1" applyAlignment="1" applyProtection="1">
      <alignment horizontal="center" vertical="top" wrapText="1"/>
    </xf>
    <xf numFmtId="0" fontId="21" fillId="0" borderId="0" xfId="7" applyFont="1" applyAlignment="1" applyProtection="1">
      <alignment vertical="top"/>
    </xf>
    <xf numFmtId="0" fontId="22" fillId="8" borderId="1" xfId="7" applyFont="1" applyFill="1" applyBorder="1" applyAlignment="1" applyProtection="1">
      <alignment vertical="top" wrapText="1"/>
    </xf>
    <xf numFmtId="49" fontId="22" fillId="8" borderId="1" xfId="7" quotePrefix="1" applyNumberFormat="1" applyFont="1" applyFill="1" applyBorder="1" applyAlignment="1" applyProtection="1">
      <alignment horizontal="center" vertical="top" wrapText="1"/>
    </xf>
    <xf numFmtId="0" fontId="22" fillId="0" borderId="1" xfId="7" applyFont="1" applyFill="1" applyBorder="1" applyAlignment="1" applyProtection="1">
      <alignment horizontal="center" vertical="center" wrapText="1"/>
    </xf>
    <xf numFmtId="0" fontId="20" fillId="0" borderId="0" xfId="7" applyFont="1" applyProtection="1"/>
    <xf numFmtId="1" fontId="22" fillId="0" borderId="1" xfId="7" applyNumberFormat="1" applyFont="1" applyFill="1" applyBorder="1" applyAlignment="1" applyProtection="1">
      <alignment horizontal="center" vertical="center" wrapText="1"/>
    </xf>
    <xf numFmtId="0" fontId="22" fillId="8" borderId="1" xfId="7" applyNumberFormat="1" applyFont="1" applyFill="1" applyBorder="1" applyAlignment="1" applyProtection="1">
      <alignment horizontal="center" vertical="top" wrapText="1"/>
    </xf>
    <xf numFmtId="49" fontId="22" fillId="8" borderId="1" xfId="7" applyNumberFormat="1" applyFont="1" applyFill="1" applyBorder="1" applyAlignment="1" applyProtection="1">
      <alignment horizontal="center" vertical="top" wrapText="1"/>
    </xf>
    <xf numFmtId="0" fontId="6" fillId="9"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3" fillId="0" borderId="0" xfId="3" applyFill="1" applyProtection="1"/>
    <xf numFmtId="0" fontId="26" fillId="0" borderId="0" xfId="3" quotePrefix="1" applyFont="1" applyFill="1" applyBorder="1" applyAlignment="1" applyProtection="1">
      <alignment horizontal="left"/>
    </xf>
    <xf numFmtId="0" fontId="3" fillId="0" borderId="0" xfId="3" applyFont="1" applyFill="1" applyBorder="1"/>
    <xf numFmtId="0" fontId="27" fillId="0" borderId="0" xfId="3" quotePrefix="1" applyFont="1" applyFill="1" applyBorder="1" applyAlignment="1" applyProtection="1">
      <alignment horizontal="left"/>
    </xf>
    <xf numFmtId="0" fontId="23" fillId="8" borderId="1" xfId="3" applyFont="1" applyFill="1" applyBorder="1" applyAlignment="1" applyProtection="1">
      <alignment horizontal="center" vertical="center" wrapText="1"/>
      <protection locked="0"/>
    </xf>
    <xf numFmtId="0" fontId="3" fillId="0" borderId="0" xfId="3" applyFont="1" applyFill="1" applyBorder="1" applyAlignment="1" applyProtection="1">
      <alignment vertical="center"/>
    </xf>
    <xf numFmtId="0" fontId="28" fillId="0" borderId="0" xfId="3" applyFont="1" applyFill="1" applyBorder="1"/>
    <xf numFmtId="0" fontId="29" fillId="0" borderId="0" xfId="3" quotePrefix="1" applyFont="1" applyFill="1" applyBorder="1" applyAlignment="1">
      <alignment horizontal="center"/>
    </xf>
    <xf numFmtId="0" fontId="28" fillId="0" borderId="0" xfId="3" applyFont="1" applyFill="1" applyProtection="1"/>
    <xf numFmtId="0" fontId="30" fillId="0" borderId="0" xfId="3" quotePrefix="1" applyFont="1" applyFill="1" applyBorder="1" applyAlignment="1" applyProtection="1">
      <alignment vertical="top"/>
    </xf>
    <xf numFmtId="0" fontId="31" fillId="0" borderId="0" xfId="3" applyFont="1" applyFill="1" applyBorder="1" applyAlignment="1" applyProtection="1">
      <alignment horizontal="center" vertical="center"/>
    </xf>
    <xf numFmtId="0" fontId="32" fillId="0" borderId="0" xfId="3" applyFont="1" applyFill="1" applyBorder="1"/>
    <xf numFmtId="0" fontId="28" fillId="0" borderId="0" xfId="3" applyFont="1" applyFill="1"/>
    <xf numFmtId="0" fontId="3" fillId="0" borderId="0" xfId="3" applyFont="1" applyFill="1" applyProtection="1"/>
    <xf numFmtId="0" fontId="33" fillId="0" borderId="11" xfId="3" applyFont="1" applyFill="1" applyBorder="1" applyAlignment="1" applyProtection="1">
      <alignment horizontal="right" vertical="center" wrapText="1"/>
    </xf>
    <xf numFmtId="0" fontId="3" fillId="4" borderId="11" xfId="3" applyFont="1" applyFill="1" applyBorder="1"/>
    <xf numFmtId="0" fontId="6" fillId="4" borderId="11" xfId="3" applyFont="1" applyFill="1" applyBorder="1"/>
    <xf numFmtId="0" fontId="3" fillId="0" borderId="11" xfId="3" applyFont="1" applyFill="1" applyBorder="1"/>
    <xf numFmtId="0" fontId="3" fillId="0" borderId="0" xfId="3" applyFont="1" applyFill="1"/>
    <xf numFmtId="9" fontId="3" fillId="0" borderId="0" xfId="3" applyNumberFormat="1" applyFont="1" applyFill="1" applyProtection="1"/>
    <xf numFmtId="0" fontId="22" fillId="0" borderId="12" xfId="3" quotePrefix="1" applyFont="1" applyFill="1" applyBorder="1" applyAlignment="1" applyProtection="1">
      <alignment horizontal="right" vertical="top" wrapText="1"/>
    </xf>
    <xf numFmtId="0" fontId="34" fillId="4" borderId="12" xfId="3" quotePrefix="1" applyFont="1" applyFill="1" applyBorder="1" applyAlignment="1" applyProtection="1">
      <alignment horizontal="center" vertical="center"/>
    </xf>
    <xf numFmtId="0" fontId="34" fillId="4" borderId="0" xfId="3" quotePrefix="1" applyFont="1" applyFill="1" applyBorder="1" applyAlignment="1" applyProtection="1">
      <alignment horizontal="center" vertical="center"/>
    </xf>
    <xf numFmtId="0" fontId="35" fillId="4" borderId="0" xfId="3" applyFont="1" applyFill="1" applyBorder="1" applyAlignment="1">
      <alignment vertical="center"/>
    </xf>
    <xf numFmtId="0" fontId="6" fillId="4" borderId="0" xfId="3" applyFont="1" applyFill="1" applyBorder="1"/>
    <xf numFmtId="1" fontId="36" fillId="4" borderId="13" xfId="3" quotePrefix="1" applyNumberFormat="1" applyFont="1" applyFill="1" applyBorder="1" applyAlignment="1" applyProtection="1">
      <alignment horizontal="center" vertical="center"/>
    </xf>
    <xf numFmtId="0" fontId="22" fillId="0" borderId="14" xfId="3" quotePrefix="1" applyFont="1" applyFill="1" applyBorder="1" applyAlignment="1" applyProtection="1">
      <alignment horizontal="right" vertical="top" wrapText="1"/>
    </xf>
    <xf numFmtId="0" fontId="34" fillId="4" borderId="14" xfId="3" quotePrefix="1" applyFont="1" applyFill="1" applyBorder="1" applyAlignment="1" applyProtection="1">
      <alignment horizontal="center" vertical="center"/>
    </xf>
    <xf numFmtId="1" fontId="36" fillId="4" borderId="15" xfId="3" quotePrefix="1" applyNumberFormat="1" applyFont="1" applyFill="1" applyBorder="1" applyAlignment="1" applyProtection="1">
      <alignment horizontal="center" vertical="center"/>
    </xf>
    <xf numFmtId="0" fontId="22" fillId="0" borderId="16" xfId="3" quotePrefix="1" applyFont="1" applyFill="1" applyBorder="1" applyAlignment="1" applyProtection="1">
      <alignment horizontal="right" vertical="top" wrapText="1"/>
    </xf>
    <xf numFmtId="0" fontId="34" fillId="4" borderId="16" xfId="3" quotePrefix="1" applyFont="1" applyFill="1" applyBorder="1" applyAlignment="1" applyProtection="1">
      <alignment horizontal="center" vertical="center"/>
    </xf>
    <xf numFmtId="0" fontId="34" fillId="4" borderId="11" xfId="3" quotePrefix="1" applyFont="1" applyFill="1" applyBorder="1" applyAlignment="1" applyProtection="1">
      <alignment horizontal="center" vertical="center"/>
    </xf>
    <xf numFmtId="0" fontId="35" fillId="4" borderId="11" xfId="3" applyFont="1" applyFill="1" applyBorder="1" applyAlignment="1">
      <alignment vertical="center"/>
    </xf>
    <xf numFmtId="1" fontId="36" fillId="4" borderId="17" xfId="3" quotePrefix="1" applyNumberFormat="1" applyFont="1" applyFill="1" applyBorder="1" applyAlignment="1" applyProtection="1">
      <alignment horizontal="center" vertical="center"/>
    </xf>
    <xf numFmtId="0" fontId="3" fillId="0" borderId="0" xfId="3" applyFont="1" applyFill="1" applyAlignment="1" applyProtection="1"/>
    <xf numFmtId="0" fontId="33" fillId="0" borderId="0" xfId="3" applyFont="1" applyFill="1" applyBorder="1" applyAlignment="1" applyProtection="1">
      <alignment horizontal="right" wrapText="1"/>
    </xf>
    <xf numFmtId="0" fontId="22" fillId="4" borderId="0" xfId="3" applyFont="1" applyFill="1" applyBorder="1" applyAlignment="1"/>
    <xf numFmtId="0" fontId="35" fillId="4" borderId="0" xfId="3" applyFont="1" applyFill="1" applyBorder="1" applyAlignment="1"/>
    <xf numFmtId="0" fontId="6" fillId="4" borderId="0" xfId="3" applyFont="1" applyFill="1" applyBorder="1" applyAlignment="1"/>
    <xf numFmtId="0" fontId="3" fillId="0" borderId="0" xfId="3" applyFont="1" applyFill="1" applyBorder="1" applyAlignment="1"/>
    <xf numFmtId="1" fontId="22" fillId="4" borderId="9" xfId="3" applyNumberFormat="1" applyFont="1" applyFill="1" applyBorder="1" applyAlignment="1"/>
    <xf numFmtId="0" fontId="6" fillId="0" borderId="0" xfId="3" applyFont="1" applyFill="1" applyBorder="1" applyAlignment="1"/>
    <xf numFmtId="0" fontId="3" fillId="0" borderId="0" xfId="3" applyFont="1" applyFill="1" applyAlignment="1"/>
    <xf numFmtId="0" fontId="3" fillId="0" borderId="18" xfId="3" applyFont="1" applyFill="1" applyBorder="1"/>
    <xf numFmtId="0" fontId="33" fillId="0" borderId="19" xfId="3" applyFont="1" applyFill="1" applyBorder="1" applyAlignment="1" applyProtection="1">
      <alignment horizontal="right" wrapText="1"/>
    </xf>
    <xf numFmtId="0" fontId="24" fillId="4" borderId="19" xfId="3" applyFont="1" applyFill="1" applyBorder="1" applyAlignment="1"/>
    <xf numFmtId="0" fontId="24" fillId="4" borderId="0" xfId="3" applyFont="1" applyFill="1" applyBorder="1" applyAlignment="1"/>
    <xf numFmtId="0" fontId="3" fillId="4" borderId="0" xfId="3" applyFont="1" applyFill="1" applyBorder="1" applyAlignment="1"/>
    <xf numFmtId="0" fontId="3" fillId="0" borderId="19" xfId="3" applyFont="1" applyFill="1" applyBorder="1" applyAlignment="1"/>
    <xf numFmtId="1" fontId="22" fillId="4" borderId="20" xfId="3" applyNumberFormat="1" applyFont="1" applyFill="1" applyBorder="1" applyAlignment="1"/>
    <xf numFmtId="0" fontId="3" fillId="4" borderId="0" xfId="3" applyFont="1" applyFill="1" applyBorder="1"/>
    <xf numFmtId="1" fontId="36" fillId="4" borderId="21" xfId="3" quotePrefix="1" applyNumberFormat="1" applyFont="1" applyFill="1" applyBorder="1" applyAlignment="1" applyProtection="1">
      <alignment horizontal="center" vertical="center"/>
    </xf>
    <xf numFmtId="9" fontId="37" fillId="0" borderId="0" xfId="3" applyNumberFormat="1" applyFont="1" applyFill="1" applyProtection="1"/>
    <xf numFmtId="0" fontId="28" fillId="4" borderId="0" xfId="3" applyFont="1" applyFill="1" applyBorder="1"/>
    <xf numFmtId="0" fontId="28" fillId="4" borderId="11" xfId="3" applyFont="1" applyFill="1" applyBorder="1"/>
    <xf numFmtId="9" fontId="37" fillId="0" borderId="0" xfId="3" applyNumberFormat="1" applyFont="1" applyFill="1" applyAlignment="1" applyProtection="1"/>
    <xf numFmtId="0" fontId="28" fillId="4" borderId="0" xfId="3" applyFont="1" applyFill="1" applyBorder="1" applyAlignment="1"/>
    <xf numFmtId="0" fontId="3" fillId="0" borderId="0" xfId="3" applyFill="1" applyAlignment="1"/>
    <xf numFmtId="0" fontId="33" fillId="0" borderId="11" xfId="3" applyFont="1" applyFill="1" applyBorder="1" applyAlignment="1" applyProtection="1">
      <alignment horizontal="right" wrapText="1"/>
    </xf>
    <xf numFmtId="0" fontId="24" fillId="4" borderId="11" xfId="3" applyFont="1" applyFill="1" applyBorder="1" applyAlignment="1"/>
    <xf numFmtId="0" fontId="3" fillId="0" borderId="11" xfId="3" applyFont="1" applyFill="1" applyBorder="1" applyAlignment="1"/>
    <xf numFmtId="1" fontId="22" fillId="4" borderId="22" xfId="3" applyNumberFormat="1" applyFont="1" applyFill="1" applyBorder="1" applyAlignment="1"/>
    <xf numFmtId="0" fontId="22" fillId="0" borderId="23" xfId="3" quotePrefix="1" applyFont="1" applyFill="1" applyBorder="1" applyAlignment="1" applyProtection="1">
      <alignment horizontal="right" vertical="top" wrapText="1"/>
    </xf>
    <xf numFmtId="0" fontId="34" fillId="4" borderId="23" xfId="3" quotePrefix="1" applyFont="1" applyFill="1" applyBorder="1" applyAlignment="1" applyProtection="1">
      <alignment horizontal="center" vertical="center"/>
    </xf>
    <xf numFmtId="0" fontId="3" fillId="0" borderId="19" xfId="3" applyFont="1" applyFill="1" applyBorder="1"/>
    <xf numFmtId="1" fontId="36" fillId="4" borderId="24" xfId="3" quotePrefix="1" applyNumberFormat="1" applyFont="1" applyFill="1" applyBorder="1" applyAlignment="1" applyProtection="1">
      <alignment horizontal="center" vertical="center"/>
    </xf>
    <xf numFmtId="0" fontId="22" fillId="4" borderId="19" xfId="3" applyFont="1" applyFill="1" applyBorder="1" applyAlignment="1"/>
    <xf numFmtId="0" fontId="34" fillId="0" borderId="16" xfId="3" quotePrefix="1" applyFont="1" applyFill="1" applyBorder="1" applyAlignment="1" applyProtection="1">
      <alignment horizontal="center" vertical="center"/>
    </xf>
    <xf numFmtId="0" fontId="34" fillId="0" borderId="11" xfId="3" quotePrefix="1" applyFont="1" applyFill="1" applyBorder="1" applyAlignment="1" applyProtection="1">
      <alignment horizontal="center" vertical="center"/>
    </xf>
    <xf numFmtId="0" fontId="28" fillId="0" borderId="11" xfId="3" applyFont="1" applyFill="1" applyBorder="1"/>
    <xf numFmtId="0" fontId="6" fillId="0" borderId="11" xfId="3" applyFont="1" applyFill="1" applyBorder="1"/>
    <xf numFmtId="0" fontId="3" fillId="0" borderId="11" xfId="3" applyFill="1" applyBorder="1"/>
    <xf numFmtId="0" fontId="3" fillId="0" borderId="0" xfId="3" applyFill="1" applyAlignment="1" applyProtection="1">
      <alignment vertical="center"/>
    </xf>
    <xf numFmtId="0" fontId="3" fillId="0" borderId="0" xfId="3" applyFill="1" applyBorder="1" applyAlignment="1" applyProtection="1">
      <alignment vertical="center"/>
    </xf>
    <xf numFmtId="0" fontId="8" fillId="0" borderId="0" xfId="3" applyFont="1" applyFill="1" applyBorder="1"/>
    <xf numFmtId="1" fontId="38" fillId="0" borderId="0" xfId="3" applyNumberFormat="1" applyFont="1" applyFill="1" applyAlignment="1">
      <alignment horizontal="center"/>
    </xf>
    <xf numFmtId="0" fontId="33" fillId="0" borderId="0" xfId="3" applyFont="1" applyFill="1" applyAlignment="1" applyProtection="1">
      <alignment vertical="center"/>
    </xf>
    <xf numFmtId="0" fontId="23" fillId="0" borderId="0" xfId="3" applyFont="1" applyFill="1" applyAlignment="1" applyProtection="1">
      <alignment vertical="center"/>
    </xf>
    <xf numFmtId="0" fontId="28" fillId="0" borderId="0" xfId="3" quotePrefix="1" applyFont="1" applyFill="1" applyBorder="1" applyAlignment="1">
      <alignment horizontal="right"/>
    </xf>
    <xf numFmtId="0" fontId="22" fillId="0" borderId="0" xfId="3" applyFont="1" applyFill="1" applyAlignment="1">
      <alignment vertical="center"/>
    </xf>
    <xf numFmtId="0" fontId="3" fillId="0" borderId="0" xfId="3" applyFill="1" applyBorder="1" applyAlignment="1">
      <alignment vertical="center"/>
    </xf>
    <xf numFmtId="0" fontId="33" fillId="0" borderId="0" xfId="3" applyFont="1" applyFill="1" applyAlignment="1">
      <alignment vertical="center"/>
    </xf>
    <xf numFmtId="0" fontId="3" fillId="0" borderId="0" xfId="3" applyFill="1" applyAlignment="1">
      <alignment vertical="center"/>
    </xf>
    <xf numFmtId="0" fontId="24" fillId="0" borderId="1" xfId="7" applyFont="1" applyFill="1" applyBorder="1" applyAlignment="1" applyProtection="1">
      <alignment horizontal="center" vertical="center" wrapText="1"/>
    </xf>
    <xf numFmtId="0" fontId="22" fillId="0" borderId="0" xfId="7" applyFont="1" applyProtection="1"/>
    <xf numFmtId="0" fontId="23" fillId="0" borderId="0" xfId="7" applyFont="1" applyProtection="1"/>
    <xf numFmtId="1" fontId="24" fillId="0" borderId="1" xfId="7" applyNumberFormat="1" applyFont="1" applyFill="1" applyBorder="1" applyAlignment="1" applyProtection="1">
      <alignment horizontal="center" vertical="center" wrapText="1"/>
    </xf>
    <xf numFmtId="0" fontId="18" fillId="6" borderId="1" xfId="7" applyFont="1" applyFill="1" applyBorder="1" applyAlignment="1" applyProtection="1">
      <alignment horizontal="center" vertical="center" wrapText="1"/>
    </xf>
    <xf numFmtId="0" fontId="18" fillId="6" borderId="8" xfId="7" applyFont="1" applyFill="1" applyBorder="1" applyAlignment="1" applyProtection="1">
      <alignment horizontal="center" vertical="center" wrapText="1"/>
    </xf>
    <xf numFmtId="0" fontId="20" fillId="6" borderId="7" xfId="7" applyFont="1" applyFill="1" applyBorder="1" applyAlignment="1" applyProtection="1">
      <alignment horizontal="center" vertical="center" wrapText="1"/>
    </xf>
    <xf numFmtId="0" fontId="20" fillId="6" borderId="8" xfId="7" applyFont="1" applyFill="1" applyBorder="1" applyAlignment="1" applyProtection="1">
      <alignment horizontal="center" vertical="center" wrapText="1"/>
    </xf>
    <xf numFmtId="0" fontId="19" fillId="6" borderId="6" xfId="7" applyFont="1" applyFill="1" applyBorder="1" applyAlignment="1" applyProtection="1">
      <alignment horizontal="center" vertical="center" wrapText="1"/>
    </xf>
    <xf numFmtId="0" fontId="19" fillId="6" borderId="6" xfId="7" applyFont="1" applyFill="1" applyBorder="1" applyAlignment="1" applyProtection="1">
      <alignment horizontal="center" vertical="center"/>
    </xf>
    <xf numFmtId="0" fontId="18" fillId="6" borderId="1" xfId="7" applyFont="1" applyFill="1" applyBorder="1" applyAlignment="1" applyProtection="1">
      <alignment vertical="center" wrapText="1"/>
    </xf>
    <xf numFmtId="0" fontId="18" fillId="6" borderId="8" xfId="7" applyFont="1" applyFill="1" applyBorder="1" applyAlignment="1" applyProtection="1">
      <alignment vertical="center" wrapText="1"/>
    </xf>
    <xf numFmtId="0" fontId="19" fillId="7" borderId="6" xfId="7" applyFont="1" applyFill="1" applyBorder="1" applyAlignment="1" applyProtection="1">
      <alignment horizontal="center" vertical="center" wrapText="1"/>
    </xf>
    <xf numFmtId="0" fontId="20" fillId="7" borderId="7" xfId="7" applyFont="1" applyFill="1" applyBorder="1" applyAlignment="1" applyProtection="1">
      <alignment horizontal="center" vertical="center" wrapText="1"/>
    </xf>
    <xf numFmtId="0" fontId="20" fillId="7" borderId="8" xfId="7" applyFont="1" applyFill="1" applyBorder="1" applyAlignment="1" applyProtection="1">
      <alignment horizontal="center" vertical="center" wrapText="1"/>
    </xf>
    <xf numFmtId="0" fontId="25" fillId="0" borderId="0" xfId="3" quotePrefix="1" applyFont="1" applyFill="1" applyBorder="1" applyAlignment="1" applyProtection="1">
      <alignment horizontal="left" vertical="top"/>
    </xf>
    <xf numFmtId="0" fontId="25" fillId="0" borderId="0" xfId="3" quotePrefix="1" applyFont="1" applyFill="1" applyBorder="1" applyAlignment="1" applyProtection="1">
      <alignment horizontal="left"/>
    </xf>
    <xf numFmtId="0" fontId="6" fillId="4" borderId="6" xfId="3" applyFont="1" applyFill="1" applyBorder="1" applyAlignment="1">
      <alignment horizontal="center" vertical="center" wrapText="1"/>
    </xf>
    <xf numFmtId="0" fontId="6" fillId="4" borderId="10" xfId="3" applyFont="1" applyFill="1" applyBorder="1" applyAlignment="1">
      <alignment horizontal="center" vertical="center" wrapText="1"/>
    </xf>
    <xf numFmtId="0" fontId="6" fillId="4" borderId="7" xfId="3" applyFont="1" applyFill="1" applyBorder="1" applyAlignment="1">
      <alignment horizontal="center" vertical="center" wrapText="1"/>
    </xf>
    <xf numFmtId="0" fontId="23" fillId="0" borderId="0" xfId="3" applyFont="1" applyFill="1" applyAlignment="1">
      <alignment horizontal="left" vertical="top" wrapText="1"/>
    </xf>
  </cellXfs>
  <cellStyles count="10">
    <cellStyle name="Normal" xfId="0" builtinId="0"/>
    <cellStyle name="Normal 2" xfId="1" xr:uid="{00000000-0005-0000-0000-000001000000}"/>
    <cellStyle name="Normal 2 2" xfId="3" xr:uid="{00000000-0005-0000-0000-000002000000}"/>
    <cellStyle name="Normal 3" xfId="2" xr:uid="{00000000-0005-0000-0000-000003000000}"/>
    <cellStyle name="Normal 3 2" xfId="8" xr:uid="{00000000-0005-0000-0000-000004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7" xr:uid="{00000000-0005-0000-0000-000007000000}"/>
  </cellStyles>
  <dxfs count="2">
    <dxf>
      <font>
        <b/>
        <i val="0"/>
        <color auto="1"/>
      </font>
      <fill>
        <patternFill>
          <bgColor theme="5" tint="0.59996337778862885"/>
        </patternFill>
      </fill>
    </dxf>
    <dxf>
      <font>
        <b/>
        <i val="0"/>
      </font>
      <fill>
        <patternFill>
          <bgColor theme="9" tint="0.79998168889431442"/>
        </patternFill>
      </fill>
    </dxf>
  </dxfs>
  <tableStyles count="0" defaultTableStyle="TableStyleMedium9" defaultPivotStyle="PivotStyleLight16"/>
  <colors>
    <mruColors>
      <color rgb="FF0000FF"/>
      <color rgb="FFCCFFCC"/>
      <color rgb="FFCCFF66"/>
      <color rgb="FFFFCCFF"/>
      <color rgb="FFFFCCCC"/>
      <color rgb="FFFFFF99"/>
      <color rgb="FFCCFFFF"/>
      <color rgb="FF00FFFF"/>
      <color rgb="FFCC33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24248</xdr:colOff>
      <xdr:row>1</xdr:row>
      <xdr:rowOff>51435</xdr:rowOff>
    </xdr:from>
    <xdr:to>
      <xdr:col>2</xdr:col>
      <xdr:colOff>5509260</xdr:colOff>
      <xdr:row>47</xdr:row>
      <xdr:rowOff>114300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86173" y="280035"/>
          <a:ext cx="5885062" cy="7873365"/>
        </a:xfrm>
        <a:prstGeom prst="rect">
          <a:avLst/>
        </a:prstGeom>
        <a:solidFill>
          <a:schemeClr val="bg1"/>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spcAft>
              <a:spcPts val="600"/>
            </a:spcAft>
            <a:defRPr sz="1000"/>
          </a:pPr>
          <a:r>
            <a:rPr lang="en-US" sz="1000" b="1" i="1" u="none" strike="noStrike" baseline="0">
              <a:solidFill>
                <a:srgbClr val="000000"/>
              </a:solidFill>
              <a:latin typeface="+mn-lt"/>
              <a:cs typeface="Arial"/>
            </a:rPr>
            <a:t>Disclaimer</a:t>
          </a:r>
          <a:endParaRPr lang="en-US" sz="1000" b="0" i="0" u="none" strike="noStrike" baseline="0">
            <a:solidFill>
              <a:srgbClr val="000000"/>
            </a:solidFill>
            <a:latin typeface="+mn-lt"/>
            <a:cs typeface="Arial"/>
          </a:endParaRPr>
        </a:p>
        <a:p>
          <a:pPr algn="l" rtl="0">
            <a:spcAft>
              <a:spcPts val="600"/>
            </a:spcAft>
            <a:defRPr sz="1000"/>
          </a:pPr>
          <a:r>
            <a:rPr lang="en-US" sz="1000" b="0" i="0" u="none" strike="noStrike" baseline="0">
              <a:solidFill>
                <a:srgbClr val="000000"/>
              </a:solidFill>
              <a:latin typeface="+mn-lt"/>
              <a:cs typeface="Arial"/>
            </a:rPr>
            <a:t>CPPE effects and rationale statements have been developed in the context of field or conservation management unit application, i.e., the site level, and indicate the general resource effects and level of impact when a particular practice has reached a designed, functional state. </a:t>
          </a:r>
          <a:r>
            <a:rPr lang="en-US" sz="1000" b="1" i="0" u="none" strike="noStrike" baseline="0">
              <a:solidFill>
                <a:srgbClr val="000000"/>
              </a:solidFill>
              <a:latin typeface="+mn-lt"/>
              <a:cs typeface="Arial"/>
            </a:rPr>
            <a:t>Short-term effects shortly after construction, installation, planting, etc. are NOT rated unless the practice characteristically reaches a functional state quickly. </a:t>
          </a:r>
          <a:r>
            <a:rPr lang="en-US" sz="1000" b="0" i="0" u="none" strike="noStrike" baseline="0">
              <a:solidFill>
                <a:srgbClr val="000000"/>
              </a:solidFill>
              <a:latin typeface="+mn-lt"/>
              <a:cs typeface="Arial"/>
            </a:rPr>
            <a:t>Most plant-related practices take from months to a decade or more to become fully functional. Because of varying conditions within regions, states and local areas, many ratings in the National CPPE template are expressed as a range, e.g., ‘slight to moderate improvement’ in a particular resource concern. States and locales are encouraged to refine ratings to improve accuracy for CPPEs developed for an entire state or a particular Common Resource Area.</a:t>
          </a:r>
        </a:p>
        <a:p>
          <a:pPr algn="l" rtl="0">
            <a:spcAft>
              <a:spcPts val="0"/>
            </a:spcAft>
            <a:defRPr sz="1000"/>
          </a:pPr>
          <a:r>
            <a:rPr lang="en-US" sz="1000" b="1" i="0" u="none" strike="noStrike" baseline="0">
              <a:solidFill>
                <a:srgbClr val="000000"/>
              </a:solidFill>
              <a:latin typeface="+mn-lt"/>
              <a:cs typeface="Arial"/>
            </a:rPr>
            <a:t>Other considerations in using the CPPE and refining ratings locally include:</a:t>
          </a:r>
        </a:p>
        <a:p>
          <a:pPr algn="l" rtl="0">
            <a:spcAft>
              <a:spcPts val="600"/>
            </a:spcAft>
            <a:defRPr sz="1000"/>
          </a:pPr>
          <a:r>
            <a:rPr lang="en-US" sz="1000" b="0" i="0" u="none" strike="noStrike" baseline="0">
              <a:solidFill>
                <a:srgbClr val="000000"/>
              </a:solidFill>
              <a:latin typeface="+mn-lt"/>
              <a:cs typeface="Arial"/>
            </a:rPr>
            <a:t>1. Applying a practice on a planning unit may have a substantial effect at the site level that, when assessed at a landscape or watershed level, may be of a lesser degree. Beneficial watershed effects depend on the cumulative impacts of individual practices applied in many places and as part of the resource management systems.</a:t>
          </a:r>
        </a:p>
        <a:p>
          <a:pPr algn="l" rtl="0">
            <a:spcAft>
              <a:spcPts val="600"/>
            </a:spcAft>
            <a:defRPr sz="1000"/>
          </a:pPr>
          <a:r>
            <a:rPr lang="en-US" sz="1000" b="0" i="0" u="none" strike="noStrike" baseline="0">
              <a:solidFill>
                <a:srgbClr val="000000"/>
              </a:solidFill>
              <a:latin typeface="+mn-lt"/>
              <a:cs typeface="Arial"/>
            </a:rPr>
            <a:t>2. The CPPE ratings are for individual practices and, in a few applicable cases, practices that are very closely associated and usually installed concurrently with the practice being rated. It is recognized that practices are seldom installed singly and, when a system of practices is installed, a considerable synergistic effect can occur. Because the effects ratings focus on single practices, system effects and their magnitudes are not part of the CPPE. However, the additive effects of a group of practices could be individually accumulated giving some indication of a general overall effect on pertinent resource concerns. In addition, the consequences of planned systems are determined during the planning/environmental evaluation process and will vary from site to site.</a:t>
          </a:r>
        </a:p>
        <a:p>
          <a:pPr algn="l" rtl="0">
            <a:spcAft>
              <a:spcPts val="600"/>
            </a:spcAft>
            <a:defRPr sz="1000"/>
          </a:pPr>
          <a:r>
            <a:rPr lang="en-US" sz="1000" b="0" i="0" u="none" strike="noStrike" baseline="0">
              <a:solidFill>
                <a:srgbClr val="000000"/>
              </a:solidFill>
              <a:latin typeface="+mn-lt"/>
              <a:cs typeface="Arial"/>
            </a:rPr>
            <a:t>3. Even though not rated in the CPPE, short-term effects are an important aspect of conservation planning particularly when dealing with engineering or construction-type practices that require temporary ground disturbance. Short-term effects of preparing and installing a practice may cause undesired but temporary consequences. Such consequences are usually anticipated and </a:t>
          </a:r>
          <a:r>
            <a:rPr lang="en-US" sz="1000" b="0" i="0" u="sng" strike="noStrike" baseline="0">
              <a:solidFill>
                <a:srgbClr val="000000"/>
              </a:solidFill>
              <a:latin typeface="+mn-lt"/>
              <a:cs typeface="Arial"/>
            </a:rPr>
            <a:t>mitigating measures are taken</a:t>
          </a:r>
          <a:r>
            <a:rPr lang="en-US" sz="1000" b="0" i="0" u="none" strike="noStrike" baseline="0">
              <a:solidFill>
                <a:srgbClr val="000000"/>
              </a:solidFill>
              <a:latin typeface="+mn-lt"/>
              <a:cs typeface="Arial"/>
            </a:rPr>
            <a:t>. For example, during site preparation and installation of Grade Stabilization Structure to treat a gully, soil disturbance can be substantial. When such disturbance is near or adjacent to a stream, a moderate to substantial amount of sediment can reach the stream unless mitigating actions are taken. Typically, the entire disturbed area is seeded and mulched shortly after construction to minimize sediment delivery to very low levels. Thus, the amount of sediment from the construction area in the short term is reduced to acceptable, low levels and represents an insignificant amount when compared to the sediment production and land wasting if the gully is left untreated.</a:t>
          </a:r>
        </a:p>
        <a:p>
          <a:pPr algn="l" rtl="0">
            <a:spcAft>
              <a:spcPts val="600"/>
            </a:spcAft>
            <a:defRPr sz="1000"/>
          </a:pPr>
          <a:r>
            <a:rPr lang="en-US" sz="1000" b="0" i="0" u="none" strike="noStrike" baseline="0">
              <a:solidFill>
                <a:srgbClr val="000000"/>
              </a:solidFill>
              <a:latin typeface="+mn-lt"/>
              <a:cs typeface="Arial"/>
            </a:rPr>
            <a:t>4. Some practices are difficult to rate because of a counter-productive influence on another condition or offsetting worsening and improvement in a resource concern. For example, the application of Upland Wildlife Habitat Management may improve habitat for one group of organisms while adversely affecting habitat for another group. The fact that habitat for a favored species is improved does not make up for the adverse effect on the other species. Another example is demonstrated by the effect of Grazing Land Mechanical Treatment on salinity in groundwater. Even though the practice is designed to improve infiltration which could result in more salts being leached to groundwater, plant growth and vigor is improved resulting in increased water use and diminished leaching. Thus, application of the practice produces both worsening and improving effects that tend to offset each other. Situations as depicted above were rated ‘neutral’ with a rationale statement explaining the circumstances.</a:t>
          </a:r>
        </a:p>
        <a:p>
          <a:pPr algn="l" rtl="0">
            <a:spcAft>
              <a:spcPts val="600"/>
            </a:spcAft>
            <a:defRPr sz="1000"/>
          </a:pPr>
          <a:r>
            <a:rPr lang="en-US" sz="1000" b="0" i="0" u="none" strike="noStrike" baseline="0">
              <a:solidFill>
                <a:srgbClr val="000000"/>
              </a:solidFill>
              <a:latin typeface="+mn-lt"/>
              <a:cs typeface="Arial"/>
            </a:rPr>
            <a:t>5. Typically, the rationale statement for the ‘no effect' rating explains such circumstances.</a:t>
          </a:r>
        </a:p>
        <a:p>
          <a:pPr algn="l" rtl="0">
            <a:spcAft>
              <a:spcPts val="600"/>
            </a:spcAft>
            <a:defRPr sz="1000"/>
          </a:pPr>
          <a:r>
            <a:rPr lang="en-US" sz="1000" b="0" i="0" u="none" strike="noStrike" baseline="0">
              <a:solidFill>
                <a:srgbClr val="000000"/>
              </a:solidFill>
              <a:latin typeface="+mn-lt"/>
              <a:cs typeface="Arial"/>
            </a:rPr>
            <a:t>6. A number of practices under the leadership of the grazing lands discipline are considered "facilitating" practices, i.e., Fence, 382, and Animal Trails and Walkways, 575. The effects of such practices can only be assessed when used in context with other practices. Thus, many resource concerns are rated as "No Effect" with further explanation in the adjacent rationale column.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11680" cy="626914"/>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2011680" cy="62691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64</xdr:row>
      <xdr:rowOff>38682</xdr:rowOff>
    </xdr:from>
    <xdr:to>
      <xdr:col>1</xdr:col>
      <xdr:colOff>2153709</xdr:colOff>
      <xdr:row>66</xdr:row>
      <xdr:rowOff>532926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3070" t="31081" r="84486" b="50532"/>
        <a:stretch/>
      </xdr:blipFill>
      <xdr:spPr>
        <a:xfrm>
          <a:off x="285750" y="11983032"/>
          <a:ext cx="2048934" cy="1675344"/>
        </a:xfrm>
        <a:prstGeom prst="rect">
          <a:avLst/>
        </a:prstGeom>
        <a:ln w="3175">
          <a:solidFill>
            <a:schemeClr val="tx1">
              <a:lumMod val="50000"/>
              <a:lumOff val="50000"/>
            </a:schemeClr>
          </a:solidFill>
        </a:ln>
      </xdr:spPr>
    </xdr:pic>
    <xdr:clientData/>
  </xdr:twoCellAnchor>
  <xdr:oneCellAnchor>
    <xdr:from>
      <xdr:col>1</xdr:col>
      <xdr:colOff>10582</xdr:colOff>
      <xdr:row>1</xdr:row>
      <xdr:rowOff>0</xdr:rowOff>
    </xdr:from>
    <xdr:ext cx="5685367" cy="3280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1557" y="714375"/>
          <a:ext cx="5685367" cy="3280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fPrintsWithSheet="0"/>
  </xdr:oneCellAnchor>
  <xdr:twoCellAnchor>
    <xdr:from>
      <xdr:col>4</xdr:col>
      <xdr:colOff>405341</xdr:colOff>
      <xdr:row>0</xdr:row>
      <xdr:rowOff>305858</xdr:rowOff>
    </xdr:from>
    <xdr:to>
      <xdr:col>4</xdr:col>
      <xdr:colOff>698147</xdr:colOff>
      <xdr:row>1</xdr:row>
      <xdr:rowOff>86229</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4462991" y="305858"/>
          <a:ext cx="292806" cy="494746"/>
          <a:chOff x="4253441" y="734483"/>
          <a:chExt cx="292806" cy="494746"/>
        </a:xfrm>
      </xdr:grpSpPr>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253441" y="734483"/>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3.</a:t>
            </a:r>
          </a:p>
        </xdr:txBody>
      </xdr:sp>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254500" y="964669"/>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4.</a:t>
            </a:r>
          </a:p>
        </xdr:txBody>
      </xdr:sp>
    </xdr:grpSp>
    <xdr:clientData fPrintsWithSheet="0"/>
  </xdr:twoCellAnchor>
  <xdr:twoCellAnchor>
    <xdr:from>
      <xdr:col>0</xdr:col>
      <xdr:colOff>169333</xdr:colOff>
      <xdr:row>0</xdr:row>
      <xdr:rowOff>345016</xdr:rowOff>
    </xdr:from>
    <xdr:to>
      <xdr:col>1</xdr:col>
      <xdr:colOff>281163</xdr:colOff>
      <xdr:row>1</xdr:row>
      <xdr:rowOff>96285</xdr:rowOff>
    </xdr:to>
    <xdr:grpSp>
      <xdr:nvGrpSpPr>
        <xdr:cNvPr id="7" name="Group 6">
          <a:extLst>
            <a:ext uri="{FF2B5EF4-FFF2-40B4-BE49-F238E27FC236}">
              <a16:creationId xmlns:a16="http://schemas.microsoft.com/office/drawing/2014/main" id="{00000000-0008-0000-0300-000007000000}"/>
            </a:ext>
          </a:extLst>
        </xdr:cNvPr>
        <xdr:cNvGrpSpPr/>
      </xdr:nvGrpSpPr>
      <xdr:grpSpPr>
        <a:xfrm>
          <a:off x="169333" y="345016"/>
          <a:ext cx="292805" cy="465644"/>
          <a:chOff x="150283" y="230716"/>
          <a:chExt cx="292805" cy="465644"/>
        </a:xfrm>
      </xdr:grpSpPr>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50283" y="230716"/>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51341" y="431800"/>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2.</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1</xdr:col>
          <xdr:colOff>247650</xdr:colOff>
          <xdr:row>0</xdr:row>
          <xdr:rowOff>333375</xdr:rowOff>
        </xdr:from>
        <xdr:to>
          <xdr:col>3</xdr:col>
          <xdr:colOff>0</xdr:colOff>
          <xdr:row>0</xdr:row>
          <xdr:rowOff>571500</xdr:rowOff>
        </xdr:to>
        <xdr:sp macro="" textlink="">
          <xdr:nvSpPr>
            <xdr:cNvPr id="5121" name="ComboBox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0</xdr:row>
          <xdr:rowOff>581025</xdr:rowOff>
        </xdr:from>
        <xdr:to>
          <xdr:col>3</xdr:col>
          <xdr:colOff>0</xdr:colOff>
          <xdr:row>1</xdr:row>
          <xdr:rowOff>114300</xdr:rowOff>
        </xdr:to>
        <xdr:sp macro="" textlink="">
          <xdr:nvSpPr>
            <xdr:cNvPr id="5122" name="ComboBox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0</xdr:row>
          <xdr:rowOff>304800</xdr:rowOff>
        </xdr:from>
        <xdr:to>
          <xdr:col>10</xdr:col>
          <xdr:colOff>514350</xdr:colOff>
          <xdr:row>0</xdr:row>
          <xdr:rowOff>542925</xdr:rowOff>
        </xdr:to>
        <xdr:sp macro="" textlink="">
          <xdr:nvSpPr>
            <xdr:cNvPr id="5123" name="ComboBox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0</xdr:row>
          <xdr:rowOff>561975</xdr:rowOff>
        </xdr:from>
        <xdr:to>
          <xdr:col>10</xdr:col>
          <xdr:colOff>514350</xdr:colOff>
          <xdr:row>1</xdr:row>
          <xdr:rowOff>85725</xdr:rowOff>
        </xdr:to>
        <xdr:sp macro="" textlink="">
          <xdr:nvSpPr>
            <xdr:cNvPr id="5124" name="ComboBox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9"/>
  <sheetViews>
    <sheetView showGridLines="0" zoomScale="125" zoomScaleNormal="125" workbookViewId="0">
      <selection activeCell="E15" sqref="E15"/>
    </sheetView>
  </sheetViews>
  <sheetFormatPr defaultRowHeight="12.75" x14ac:dyDescent="0.2"/>
  <cols>
    <col min="1" max="1" width="2.42578125" style="33" customWidth="1"/>
    <col min="2" max="2" width="6" style="34" customWidth="1"/>
    <col min="3" max="3" width="82.85546875" style="33" customWidth="1"/>
    <col min="4" max="4" width="9.140625" style="33"/>
    <col min="5" max="5" width="8.85546875" style="33" customWidth="1"/>
    <col min="6" max="16384" width="9.140625" style="33"/>
  </cols>
  <sheetData>
    <row r="1" spans="2:14" ht="18.600000000000001" customHeight="1" x14ac:dyDescent="0.25">
      <c r="B1" s="30" t="s">
        <v>227</v>
      </c>
      <c r="C1" s="31"/>
      <c r="D1" s="32"/>
      <c r="E1" s="32"/>
      <c r="F1" s="32"/>
      <c r="G1" s="32"/>
      <c r="H1" s="32"/>
      <c r="I1" s="32"/>
      <c r="J1" s="32"/>
      <c r="K1" s="32"/>
      <c r="L1" s="32"/>
      <c r="M1" s="32"/>
      <c r="N1" s="32"/>
    </row>
    <row r="2" spans="2:14" x14ac:dyDescent="0.2">
      <c r="C2" s="35"/>
      <c r="D2" s="32"/>
      <c r="E2" s="32"/>
      <c r="F2" s="32"/>
      <c r="G2" s="32"/>
      <c r="H2" s="32"/>
      <c r="I2" s="32"/>
      <c r="J2" s="32"/>
      <c r="K2" s="32"/>
      <c r="L2" s="32"/>
      <c r="M2" s="32"/>
      <c r="N2" s="32"/>
    </row>
    <row r="3" spans="2:14" ht="15" customHeight="1" x14ac:dyDescent="0.2">
      <c r="C3" s="36"/>
      <c r="D3" s="37"/>
      <c r="E3" s="37"/>
      <c r="F3" s="37"/>
      <c r="G3" s="37"/>
      <c r="H3" s="37"/>
      <c r="I3" s="37"/>
      <c r="J3" s="37"/>
      <c r="K3" s="37"/>
      <c r="L3" s="37"/>
      <c r="M3" s="37"/>
      <c r="N3" s="37"/>
    </row>
    <row r="4" spans="2:14" ht="39" customHeight="1" x14ac:dyDescent="0.2">
      <c r="C4" s="36"/>
      <c r="D4" s="37"/>
      <c r="E4" s="37"/>
      <c r="F4" s="37"/>
      <c r="G4" s="37"/>
      <c r="H4" s="37"/>
      <c r="I4" s="37"/>
      <c r="J4" s="37"/>
      <c r="K4" s="37"/>
      <c r="L4" s="37"/>
      <c r="M4" s="37"/>
      <c r="N4" s="37"/>
    </row>
    <row r="5" spans="2:14" x14ac:dyDescent="0.2">
      <c r="C5" s="36"/>
      <c r="D5" s="37"/>
      <c r="E5" s="37"/>
      <c r="F5" s="37"/>
      <c r="G5" s="37"/>
      <c r="H5" s="37"/>
      <c r="I5" s="37"/>
      <c r="J5" s="37"/>
      <c r="K5" s="37"/>
      <c r="L5" s="37"/>
      <c r="M5" s="37"/>
      <c r="N5" s="37"/>
    </row>
    <row r="6" spans="2:14" x14ac:dyDescent="0.2">
      <c r="C6" s="36"/>
      <c r="D6" s="37"/>
      <c r="E6" s="37"/>
      <c r="F6" s="37"/>
      <c r="G6" s="37"/>
      <c r="H6" s="37"/>
      <c r="I6" s="37"/>
      <c r="J6" s="37"/>
      <c r="K6" s="37"/>
      <c r="L6" s="37"/>
      <c r="M6" s="37"/>
      <c r="N6" s="37"/>
    </row>
    <row r="7" spans="2:14" x14ac:dyDescent="0.2">
      <c r="C7" s="36"/>
      <c r="D7" s="37"/>
      <c r="E7" s="37"/>
      <c r="F7" s="37"/>
      <c r="G7" s="37"/>
      <c r="H7" s="37"/>
      <c r="I7" s="37"/>
      <c r="J7" s="37"/>
      <c r="K7" s="37"/>
      <c r="L7" s="37"/>
      <c r="M7" s="37"/>
      <c r="N7" s="37"/>
    </row>
    <row r="8" spans="2:14" x14ac:dyDescent="0.2">
      <c r="C8" s="36"/>
      <c r="D8" s="37"/>
      <c r="E8" s="37"/>
      <c r="F8" s="37"/>
      <c r="G8" s="37"/>
      <c r="H8" s="37"/>
      <c r="I8" s="37"/>
      <c r="J8" s="37"/>
      <c r="K8" s="37"/>
      <c r="L8" s="37"/>
      <c r="M8" s="37"/>
      <c r="N8" s="37"/>
    </row>
    <row r="9" spans="2:14" x14ac:dyDescent="0.2">
      <c r="C9" s="36"/>
      <c r="D9" s="37"/>
      <c r="E9" s="37"/>
      <c r="F9" s="37"/>
      <c r="G9" s="37"/>
      <c r="H9" s="37"/>
      <c r="I9" s="37"/>
      <c r="J9" s="37"/>
      <c r="K9" s="37"/>
      <c r="L9" s="37"/>
      <c r="M9" s="37"/>
      <c r="N9" s="37"/>
    </row>
    <row r="10" spans="2:14" x14ac:dyDescent="0.2">
      <c r="C10" s="36"/>
      <c r="D10" s="37"/>
      <c r="E10" s="37"/>
      <c r="F10" s="37"/>
      <c r="G10" s="37"/>
      <c r="H10" s="37"/>
      <c r="I10" s="37"/>
      <c r="J10" s="37"/>
      <c r="K10" s="37"/>
      <c r="L10" s="37"/>
      <c r="M10" s="37"/>
      <c r="N10" s="37"/>
    </row>
    <row r="11" spans="2:14" x14ac:dyDescent="0.2">
      <c r="C11" s="36"/>
      <c r="D11" s="37"/>
      <c r="E11" s="37"/>
      <c r="F11" s="37"/>
      <c r="G11" s="37"/>
      <c r="H11" s="37"/>
      <c r="I11" s="37"/>
      <c r="J11" s="37"/>
      <c r="K11" s="37"/>
      <c r="L11" s="37"/>
      <c r="M11" s="37"/>
      <c r="N11" s="37"/>
    </row>
    <row r="12" spans="2:14" x14ac:dyDescent="0.2">
      <c r="C12" s="36"/>
      <c r="D12" s="37"/>
      <c r="E12" s="37"/>
      <c r="F12" s="37"/>
      <c r="G12" s="37"/>
      <c r="H12" s="37"/>
      <c r="I12" s="37"/>
      <c r="J12" s="37"/>
      <c r="K12" s="37"/>
      <c r="L12" s="37"/>
      <c r="M12" s="37"/>
      <c r="N12" s="37"/>
    </row>
    <row r="13" spans="2:14" x14ac:dyDescent="0.2">
      <c r="C13" s="36"/>
      <c r="D13" s="37"/>
      <c r="E13" s="37"/>
      <c r="F13" s="37"/>
      <c r="G13" s="37"/>
      <c r="H13" s="37"/>
      <c r="I13" s="37"/>
      <c r="J13" s="37"/>
      <c r="K13" s="37"/>
      <c r="L13" s="37"/>
      <c r="M13" s="37"/>
      <c r="N13" s="37"/>
    </row>
    <row r="14" spans="2:14" x14ac:dyDescent="0.2">
      <c r="C14" s="36"/>
      <c r="D14" s="37"/>
      <c r="E14" s="37"/>
      <c r="F14" s="37"/>
      <c r="G14" s="37"/>
      <c r="H14" s="37"/>
      <c r="I14" s="37"/>
      <c r="J14" s="37"/>
      <c r="K14" s="37"/>
      <c r="L14" s="37"/>
      <c r="M14" s="37"/>
      <c r="N14" s="37"/>
    </row>
    <row r="15" spans="2:14" x14ac:dyDescent="0.2">
      <c r="C15" s="36"/>
      <c r="D15" s="37"/>
      <c r="E15" s="37"/>
      <c r="F15" s="37"/>
      <c r="G15" s="37"/>
      <c r="H15" s="37"/>
      <c r="I15" s="37"/>
      <c r="J15" s="37"/>
      <c r="K15" s="37"/>
      <c r="L15" s="37"/>
      <c r="M15" s="37"/>
      <c r="N15" s="37"/>
    </row>
    <row r="16" spans="2:14" x14ac:dyDescent="0.2">
      <c r="C16" s="36"/>
      <c r="D16" s="37"/>
      <c r="E16" s="37"/>
      <c r="F16" s="37"/>
      <c r="G16" s="37"/>
      <c r="H16" s="37"/>
      <c r="I16" s="37"/>
      <c r="J16" s="37"/>
      <c r="K16" s="37"/>
      <c r="L16" s="37"/>
      <c r="M16" s="37"/>
      <c r="N16" s="37"/>
    </row>
    <row r="17" spans="3:14" x14ac:dyDescent="0.2">
      <c r="C17" s="36"/>
      <c r="D17" s="37"/>
      <c r="E17" s="37"/>
      <c r="F17" s="37"/>
      <c r="G17" s="37"/>
      <c r="H17" s="37"/>
      <c r="I17" s="37"/>
      <c r="J17" s="37"/>
      <c r="K17" s="37"/>
      <c r="L17" s="37"/>
      <c r="M17" s="37"/>
      <c r="N17" s="37"/>
    </row>
    <row r="18" spans="3:14" x14ac:dyDescent="0.2">
      <c r="C18" s="36"/>
    </row>
    <row r="19" spans="3:14" x14ac:dyDescent="0.2">
      <c r="C19" s="36"/>
    </row>
    <row r="20" spans="3:14" x14ac:dyDescent="0.2">
      <c r="C20" s="36"/>
    </row>
    <row r="21" spans="3:14" x14ac:dyDescent="0.2">
      <c r="C21" s="36"/>
    </row>
    <row r="22" spans="3:14" x14ac:dyDescent="0.2">
      <c r="C22" s="36"/>
    </row>
    <row r="23" spans="3:14" x14ac:dyDescent="0.2">
      <c r="C23" s="36"/>
    </row>
    <row r="24" spans="3:14" x14ac:dyDescent="0.2">
      <c r="C24" s="36"/>
    </row>
    <row r="25" spans="3:14" x14ac:dyDescent="0.2">
      <c r="C25" s="36"/>
    </row>
    <row r="26" spans="3:14" x14ac:dyDescent="0.2">
      <c r="C26" s="36"/>
    </row>
    <row r="27" spans="3:14" x14ac:dyDescent="0.2">
      <c r="C27" s="36"/>
    </row>
    <row r="28" spans="3:14" x14ac:dyDescent="0.2">
      <c r="C28" s="36"/>
    </row>
    <row r="29" spans="3:14" x14ac:dyDescent="0.2">
      <c r="C29" s="36"/>
    </row>
    <row r="30" spans="3:14" x14ac:dyDescent="0.2">
      <c r="C30" s="36"/>
    </row>
    <row r="31" spans="3:14" x14ac:dyDescent="0.2">
      <c r="C31" s="36"/>
    </row>
    <row r="32" spans="3:14" x14ac:dyDescent="0.2">
      <c r="C32" s="36"/>
    </row>
    <row r="33" spans="3:3" x14ac:dyDescent="0.2">
      <c r="C33" s="36"/>
    </row>
    <row r="34" spans="3:3" x14ac:dyDescent="0.2">
      <c r="C34" s="36"/>
    </row>
    <row r="35" spans="3:3" x14ac:dyDescent="0.2">
      <c r="C35" s="36"/>
    </row>
    <row r="36" spans="3:3" x14ac:dyDescent="0.2">
      <c r="C36" s="36"/>
    </row>
    <row r="37" spans="3:3" x14ac:dyDescent="0.2">
      <c r="C37" s="36"/>
    </row>
    <row r="38" spans="3:3" x14ac:dyDescent="0.2">
      <c r="C38" s="36"/>
    </row>
    <row r="39" spans="3:3" x14ac:dyDescent="0.2">
      <c r="C39" s="36"/>
    </row>
    <row r="40" spans="3:3" x14ac:dyDescent="0.2">
      <c r="C40" s="36"/>
    </row>
    <row r="41" spans="3:3" x14ac:dyDescent="0.2">
      <c r="C41" s="36"/>
    </row>
    <row r="42" spans="3:3" x14ac:dyDescent="0.2">
      <c r="C42" s="36"/>
    </row>
    <row r="43" spans="3:3" x14ac:dyDescent="0.2">
      <c r="C43" s="36"/>
    </row>
    <row r="44" spans="3:3" x14ac:dyDescent="0.2">
      <c r="C44" s="36"/>
    </row>
    <row r="45" spans="3:3" x14ac:dyDescent="0.2">
      <c r="C45" s="36"/>
    </row>
    <row r="46" spans="3:3" x14ac:dyDescent="0.2">
      <c r="C46" s="36"/>
    </row>
    <row r="47" spans="3:3" x14ac:dyDescent="0.2">
      <c r="C47" s="36"/>
    </row>
    <row r="48" spans="3:3" x14ac:dyDescent="0.2">
      <c r="C48" s="36"/>
    </row>
    <row r="49" spans="3:3" x14ac:dyDescent="0.2">
      <c r="C49" s="36"/>
    </row>
  </sheetData>
  <pageMargins left="0.75" right="0.75" top="1" bottom="1" header="0.5" footer="0.5"/>
  <pageSetup orientation="portrait" r:id="rId1"/>
  <headerFooter alignWithMargins="0">
    <oddHeader>&amp;RIntroduction</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tint="0.39997558519241921"/>
  </sheetPr>
  <dimension ref="A1:AZ174"/>
  <sheetViews>
    <sheetView zoomScaleNormal="100" workbookViewId="0">
      <pane ySplit="2" topLeftCell="A3" activePane="bottomLeft" state="frozen"/>
      <selection pane="bottomLeft" activeCell="A15" sqref="A15:XFD16"/>
    </sheetView>
  </sheetViews>
  <sheetFormatPr defaultColWidth="9.140625" defaultRowHeight="12.75" x14ac:dyDescent="0.2"/>
  <cols>
    <col min="1" max="1" width="41.42578125" style="9" customWidth="1"/>
    <col min="2" max="3" width="9.7109375" style="7" customWidth="1"/>
    <col min="4" max="4" width="16.7109375" style="6" customWidth="1"/>
    <col min="5" max="45" width="17.28515625" style="8" customWidth="1"/>
    <col min="46" max="47" width="17.28515625" style="3" customWidth="1"/>
    <col min="48" max="16384" width="9.140625" style="1"/>
  </cols>
  <sheetData>
    <row r="1" spans="1:52" ht="13.5" thickBot="1" x14ac:dyDescent="0.25">
      <c r="A1" s="2" t="s">
        <v>226</v>
      </c>
      <c r="B1" s="10" t="s">
        <v>220</v>
      </c>
      <c r="C1" s="10" t="s">
        <v>221</v>
      </c>
      <c r="D1" s="11">
        <v>101</v>
      </c>
      <c r="E1" s="11">
        <v>102</v>
      </c>
      <c r="F1" s="11">
        <v>103</v>
      </c>
      <c r="G1" s="11">
        <v>104</v>
      </c>
      <c r="H1" s="11">
        <v>105</v>
      </c>
      <c r="I1" s="11">
        <v>106</v>
      </c>
      <c r="J1" s="11">
        <v>107</v>
      </c>
      <c r="K1" s="11">
        <v>108</v>
      </c>
      <c r="L1" s="11">
        <v>109</v>
      </c>
      <c r="M1" s="11">
        <v>110</v>
      </c>
      <c r="N1" s="11">
        <v>111</v>
      </c>
      <c r="O1" s="11">
        <v>112</v>
      </c>
      <c r="P1" s="11">
        <v>113</v>
      </c>
      <c r="Q1" s="11">
        <v>114</v>
      </c>
      <c r="R1" s="11">
        <v>115</v>
      </c>
      <c r="S1" s="11">
        <v>116</v>
      </c>
      <c r="T1" s="11">
        <v>117</v>
      </c>
      <c r="U1" s="11">
        <v>118</v>
      </c>
      <c r="V1" s="11">
        <v>119</v>
      </c>
      <c r="W1" s="11">
        <v>120</v>
      </c>
      <c r="X1" s="11">
        <v>121</v>
      </c>
      <c r="Y1" s="11">
        <v>122</v>
      </c>
      <c r="Z1" s="11">
        <v>123</v>
      </c>
      <c r="AA1" s="13">
        <v>124</v>
      </c>
      <c r="AB1" s="13">
        <v>125</v>
      </c>
      <c r="AC1" s="13">
        <v>126</v>
      </c>
      <c r="AD1" s="13">
        <v>127</v>
      </c>
      <c r="AE1" s="11">
        <v>128</v>
      </c>
      <c r="AF1" s="11">
        <v>129</v>
      </c>
      <c r="AG1" s="11">
        <v>130</v>
      </c>
      <c r="AH1" s="11">
        <v>131</v>
      </c>
      <c r="AI1" s="11">
        <v>132</v>
      </c>
      <c r="AJ1" s="11">
        <v>133</v>
      </c>
      <c r="AK1" s="11">
        <v>134</v>
      </c>
      <c r="AL1" s="11">
        <v>135</v>
      </c>
      <c r="AM1" s="11">
        <v>136</v>
      </c>
      <c r="AN1" s="11">
        <v>137</v>
      </c>
      <c r="AO1" s="11">
        <v>138</v>
      </c>
      <c r="AP1" s="11">
        <v>139</v>
      </c>
      <c r="AQ1" s="11">
        <v>140</v>
      </c>
      <c r="AR1" s="11">
        <v>141</v>
      </c>
      <c r="AS1" s="11">
        <v>142</v>
      </c>
      <c r="AT1" s="11">
        <v>143</v>
      </c>
      <c r="AU1" s="11">
        <v>144</v>
      </c>
    </row>
    <row r="2" spans="1:52" s="4" customFormat="1" ht="135" customHeight="1" thickBot="1" x14ac:dyDescent="0.3">
      <c r="A2" s="5" t="s">
        <v>225</v>
      </c>
      <c r="B2" s="12" t="s">
        <v>128</v>
      </c>
      <c r="C2" s="12" t="s">
        <v>219</v>
      </c>
      <c r="D2" s="11" t="s">
        <v>149</v>
      </c>
      <c r="E2" s="11" t="s">
        <v>150</v>
      </c>
      <c r="F2" s="11" t="s">
        <v>151</v>
      </c>
      <c r="G2" s="11" t="s">
        <v>152</v>
      </c>
      <c r="H2" s="11" t="s">
        <v>153</v>
      </c>
      <c r="I2" s="11" t="s">
        <v>154</v>
      </c>
      <c r="J2" s="11" t="s">
        <v>155</v>
      </c>
      <c r="K2" s="11" t="s">
        <v>156</v>
      </c>
      <c r="L2" s="11" t="s">
        <v>157</v>
      </c>
      <c r="M2" s="11" t="s">
        <v>158</v>
      </c>
      <c r="N2" s="11" t="s">
        <v>159</v>
      </c>
      <c r="O2" s="11" t="s">
        <v>160</v>
      </c>
      <c r="P2" s="11" t="s">
        <v>161</v>
      </c>
      <c r="Q2" s="11" t="s">
        <v>162</v>
      </c>
      <c r="R2" s="11" t="s">
        <v>192</v>
      </c>
      <c r="S2" s="11" t="s">
        <v>163</v>
      </c>
      <c r="T2" s="11" t="s">
        <v>164</v>
      </c>
      <c r="U2" s="11" t="s">
        <v>165</v>
      </c>
      <c r="V2" s="11" t="s">
        <v>166</v>
      </c>
      <c r="W2" s="11" t="s">
        <v>167</v>
      </c>
      <c r="X2" s="11" t="s">
        <v>168</v>
      </c>
      <c r="Y2" s="11" t="s">
        <v>189</v>
      </c>
      <c r="Z2" s="11" t="s">
        <v>182</v>
      </c>
      <c r="AA2" s="14" t="s">
        <v>190</v>
      </c>
      <c r="AB2" s="14" t="s">
        <v>191</v>
      </c>
      <c r="AC2" s="14" t="s">
        <v>188</v>
      </c>
      <c r="AD2" s="14" t="s">
        <v>169</v>
      </c>
      <c r="AE2" s="11" t="s">
        <v>170</v>
      </c>
      <c r="AF2" s="11" t="s">
        <v>171</v>
      </c>
      <c r="AG2" s="11" t="s">
        <v>172</v>
      </c>
      <c r="AH2" s="11" t="s">
        <v>173</v>
      </c>
      <c r="AI2" s="11" t="s">
        <v>183</v>
      </c>
      <c r="AJ2" s="11" t="s">
        <v>184</v>
      </c>
      <c r="AK2" s="11" t="s">
        <v>185</v>
      </c>
      <c r="AL2" s="11" t="s">
        <v>186</v>
      </c>
      <c r="AM2" s="11" t="s">
        <v>174</v>
      </c>
      <c r="AN2" s="11" t="s">
        <v>175</v>
      </c>
      <c r="AO2" s="11" t="s">
        <v>176</v>
      </c>
      <c r="AP2" s="11" t="s">
        <v>177</v>
      </c>
      <c r="AQ2" s="11" t="s">
        <v>178</v>
      </c>
      <c r="AR2" s="11" t="s">
        <v>179</v>
      </c>
      <c r="AS2" s="11" t="s">
        <v>180</v>
      </c>
      <c r="AT2" s="11" t="s">
        <v>181</v>
      </c>
      <c r="AU2" s="11" t="s">
        <v>187</v>
      </c>
    </row>
    <row r="3" spans="1:52" s="18" customFormat="1" ht="13.5" thickBot="1" x14ac:dyDescent="0.25">
      <c r="A3" s="16" t="s">
        <v>0</v>
      </c>
      <c r="B3" s="17">
        <v>472</v>
      </c>
      <c r="C3" s="27">
        <v>78</v>
      </c>
      <c r="D3" s="15">
        <v>1</v>
      </c>
      <c r="E3" s="15">
        <v>1</v>
      </c>
      <c r="F3" s="15">
        <v>2</v>
      </c>
      <c r="G3" s="15">
        <v>2</v>
      </c>
      <c r="H3" s="15">
        <v>2</v>
      </c>
      <c r="I3" s="15">
        <v>2</v>
      </c>
      <c r="J3" s="15">
        <v>3</v>
      </c>
      <c r="K3" s="15">
        <v>0</v>
      </c>
      <c r="L3" s="15">
        <v>0</v>
      </c>
      <c r="M3" s="15">
        <v>0</v>
      </c>
      <c r="N3" s="15">
        <v>0</v>
      </c>
      <c r="O3" s="15">
        <v>0</v>
      </c>
      <c r="P3" s="15">
        <v>0</v>
      </c>
      <c r="Q3" s="15">
        <v>0</v>
      </c>
      <c r="R3" s="15">
        <v>2</v>
      </c>
      <c r="S3" s="15">
        <v>1</v>
      </c>
      <c r="T3" s="15">
        <v>0</v>
      </c>
      <c r="U3" s="15">
        <v>1</v>
      </c>
      <c r="V3" s="15">
        <v>1</v>
      </c>
      <c r="W3" s="15">
        <v>0</v>
      </c>
      <c r="X3" s="15">
        <v>0</v>
      </c>
      <c r="Y3" s="15">
        <v>1</v>
      </c>
      <c r="Z3" s="15">
        <v>1</v>
      </c>
      <c r="AA3" s="15">
        <v>1</v>
      </c>
      <c r="AB3" s="15">
        <v>1</v>
      </c>
      <c r="AC3" s="15">
        <v>2</v>
      </c>
      <c r="AD3" s="15">
        <v>2</v>
      </c>
      <c r="AE3" s="15">
        <v>2</v>
      </c>
      <c r="AF3" s="15">
        <v>0</v>
      </c>
      <c r="AG3" s="15">
        <v>0</v>
      </c>
      <c r="AH3" s="15">
        <v>0</v>
      </c>
      <c r="AI3" s="15">
        <v>2</v>
      </c>
      <c r="AJ3" s="15">
        <v>2</v>
      </c>
      <c r="AK3" s="15">
        <v>2</v>
      </c>
      <c r="AL3" s="15">
        <v>-1</v>
      </c>
      <c r="AM3" s="15">
        <v>2</v>
      </c>
      <c r="AN3" s="15">
        <v>2</v>
      </c>
      <c r="AO3" s="15">
        <v>0</v>
      </c>
      <c r="AP3" s="15">
        <v>0</v>
      </c>
      <c r="AQ3" s="15">
        <v>0</v>
      </c>
      <c r="AR3" s="15">
        <v>0</v>
      </c>
      <c r="AS3" s="15">
        <v>0</v>
      </c>
      <c r="AT3" s="15">
        <v>0</v>
      </c>
      <c r="AU3" s="15">
        <v>0</v>
      </c>
    </row>
    <row r="4" spans="1:52" s="19" customFormat="1" ht="13.5" thickBot="1" x14ac:dyDescent="0.25">
      <c r="A4" s="16" t="s">
        <v>118</v>
      </c>
      <c r="B4" s="17">
        <v>560</v>
      </c>
      <c r="C4" s="28">
        <v>101</v>
      </c>
      <c r="D4" s="15">
        <v>1</v>
      </c>
      <c r="E4" s="15">
        <v>0</v>
      </c>
      <c r="F4" s="15">
        <v>1</v>
      </c>
      <c r="G4" s="15">
        <v>1</v>
      </c>
      <c r="H4" s="15">
        <v>0</v>
      </c>
      <c r="I4" s="15">
        <v>0</v>
      </c>
      <c r="J4" s="15">
        <v>2</v>
      </c>
      <c r="K4" s="15">
        <v>0</v>
      </c>
      <c r="L4" s="15">
        <v>0</v>
      </c>
      <c r="M4" s="15">
        <v>0</v>
      </c>
      <c r="N4" s="15">
        <v>1</v>
      </c>
      <c r="O4" s="15">
        <v>0</v>
      </c>
      <c r="P4" s="15">
        <v>0</v>
      </c>
      <c r="Q4" s="15">
        <v>2</v>
      </c>
      <c r="R4" s="15">
        <v>0</v>
      </c>
      <c r="S4" s="15">
        <v>0</v>
      </c>
      <c r="T4" s="15">
        <v>0</v>
      </c>
      <c r="U4" s="15">
        <v>0</v>
      </c>
      <c r="V4" s="15">
        <v>0</v>
      </c>
      <c r="W4" s="15">
        <v>0</v>
      </c>
      <c r="X4" s="15">
        <v>0</v>
      </c>
      <c r="Y4" s="15">
        <v>0</v>
      </c>
      <c r="Z4" s="15">
        <v>0</v>
      </c>
      <c r="AA4" s="15">
        <v>0</v>
      </c>
      <c r="AB4" s="15">
        <v>0</v>
      </c>
      <c r="AC4" s="15">
        <v>1</v>
      </c>
      <c r="AD4" s="15">
        <v>0</v>
      </c>
      <c r="AE4" s="15">
        <v>2</v>
      </c>
      <c r="AF4" s="15">
        <v>0</v>
      </c>
      <c r="AG4" s="15">
        <v>0</v>
      </c>
      <c r="AH4" s="15">
        <v>0</v>
      </c>
      <c r="AI4" s="15">
        <v>2</v>
      </c>
      <c r="AJ4" s="15">
        <v>0</v>
      </c>
      <c r="AK4" s="15">
        <v>0</v>
      </c>
      <c r="AL4" s="15">
        <v>4</v>
      </c>
      <c r="AM4" s="15">
        <v>0</v>
      </c>
      <c r="AN4" s="15">
        <v>0</v>
      </c>
      <c r="AO4" s="15">
        <v>0</v>
      </c>
      <c r="AP4" s="15">
        <v>-1</v>
      </c>
      <c r="AQ4" s="15">
        <v>0</v>
      </c>
      <c r="AR4" s="15">
        <v>0</v>
      </c>
      <c r="AS4" s="15">
        <v>0</v>
      </c>
      <c r="AT4" s="15">
        <v>1</v>
      </c>
      <c r="AU4" s="15">
        <v>1</v>
      </c>
      <c r="AZ4" s="18"/>
    </row>
    <row r="5" spans="1:52" s="19" customFormat="1" ht="13.5" thickBot="1" x14ac:dyDescent="0.25">
      <c r="A5" s="16" t="s">
        <v>95</v>
      </c>
      <c r="B5" s="17">
        <v>309</v>
      </c>
      <c r="C5" s="28">
        <v>365</v>
      </c>
      <c r="D5" s="15">
        <v>0</v>
      </c>
      <c r="E5" s="15">
        <v>0</v>
      </c>
      <c r="F5" s="15">
        <v>0</v>
      </c>
      <c r="G5" s="15">
        <v>0</v>
      </c>
      <c r="H5" s="15">
        <v>0</v>
      </c>
      <c r="I5" s="15">
        <v>0</v>
      </c>
      <c r="J5" s="15">
        <v>0</v>
      </c>
      <c r="K5" s="15">
        <v>0</v>
      </c>
      <c r="L5" s="15">
        <v>0</v>
      </c>
      <c r="M5" s="15">
        <v>0</v>
      </c>
      <c r="N5" s="15">
        <v>0</v>
      </c>
      <c r="O5" s="15">
        <v>0</v>
      </c>
      <c r="P5" s="15">
        <v>0</v>
      </c>
      <c r="Q5" s="15">
        <v>0</v>
      </c>
      <c r="R5" s="15">
        <v>0</v>
      </c>
      <c r="S5" s="15">
        <v>5</v>
      </c>
      <c r="T5" s="15">
        <v>5</v>
      </c>
      <c r="U5" s="15">
        <v>5</v>
      </c>
      <c r="V5" s="15">
        <v>5</v>
      </c>
      <c r="W5" s="15">
        <v>0</v>
      </c>
      <c r="X5" s="15">
        <v>0</v>
      </c>
      <c r="Y5" s="15">
        <v>0</v>
      </c>
      <c r="Z5" s="15">
        <v>0</v>
      </c>
      <c r="AA5" s="15">
        <v>0</v>
      </c>
      <c r="AB5" s="15">
        <v>0</v>
      </c>
      <c r="AC5" s="15">
        <v>0</v>
      </c>
      <c r="AD5" s="15">
        <v>0</v>
      </c>
      <c r="AE5" s="15">
        <v>1</v>
      </c>
      <c r="AF5" s="15">
        <v>1</v>
      </c>
      <c r="AG5" s="15">
        <v>0</v>
      </c>
      <c r="AH5" s="15">
        <v>0</v>
      </c>
      <c r="AI5" s="15">
        <v>0</v>
      </c>
      <c r="AJ5" s="15">
        <v>0</v>
      </c>
      <c r="AK5" s="15">
        <v>0</v>
      </c>
      <c r="AL5" s="15">
        <v>0</v>
      </c>
      <c r="AM5" s="15">
        <v>0</v>
      </c>
      <c r="AN5" s="15">
        <v>0</v>
      </c>
      <c r="AO5" s="15">
        <v>0</v>
      </c>
      <c r="AP5" s="15">
        <v>0</v>
      </c>
      <c r="AQ5" s="15">
        <v>0</v>
      </c>
      <c r="AR5" s="15">
        <v>0</v>
      </c>
      <c r="AS5" s="15">
        <v>0</v>
      </c>
      <c r="AT5" s="15">
        <v>0</v>
      </c>
      <c r="AU5" s="15">
        <v>0</v>
      </c>
      <c r="AZ5" s="18"/>
    </row>
    <row r="6" spans="1:52" s="19" customFormat="1" ht="13.5" thickBot="1" x14ac:dyDescent="0.25">
      <c r="A6" s="16" t="s">
        <v>134</v>
      </c>
      <c r="B6" s="17">
        <v>371</v>
      </c>
      <c r="C6" s="28">
        <v>512</v>
      </c>
      <c r="D6" s="15">
        <v>0</v>
      </c>
      <c r="E6" s="15">
        <v>0</v>
      </c>
      <c r="F6" s="15">
        <v>0</v>
      </c>
      <c r="G6" s="15">
        <v>0</v>
      </c>
      <c r="H6" s="15">
        <v>0</v>
      </c>
      <c r="I6" s="15">
        <v>0</v>
      </c>
      <c r="J6" s="15">
        <v>0</v>
      </c>
      <c r="K6" s="15">
        <v>0</v>
      </c>
      <c r="L6" s="15">
        <v>0</v>
      </c>
      <c r="M6" s="15">
        <v>0</v>
      </c>
      <c r="N6" s="15">
        <v>0</v>
      </c>
      <c r="O6" s="15">
        <v>0</v>
      </c>
      <c r="P6" s="15">
        <v>0</v>
      </c>
      <c r="Q6" s="15">
        <v>0</v>
      </c>
      <c r="R6" s="15">
        <v>0</v>
      </c>
      <c r="S6" s="15">
        <v>0</v>
      </c>
      <c r="T6" s="15">
        <v>0</v>
      </c>
      <c r="U6" s="15">
        <v>0</v>
      </c>
      <c r="V6" s="15">
        <v>0</v>
      </c>
      <c r="W6" s="15">
        <v>0</v>
      </c>
      <c r="X6" s="15">
        <v>0</v>
      </c>
      <c r="Y6" s="15">
        <v>0</v>
      </c>
      <c r="Z6" s="15">
        <v>0</v>
      </c>
      <c r="AA6" s="15">
        <v>0</v>
      </c>
      <c r="AB6" s="15">
        <v>0</v>
      </c>
      <c r="AC6" s="15">
        <v>0</v>
      </c>
      <c r="AD6" s="15">
        <v>0</v>
      </c>
      <c r="AE6" s="15">
        <v>4</v>
      </c>
      <c r="AF6" s="15">
        <v>3</v>
      </c>
      <c r="AG6" s="15">
        <v>3</v>
      </c>
      <c r="AH6" s="15">
        <v>4</v>
      </c>
      <c r="AI6" s="15">
        <v>0</v>
      </c>
      <c r="AJ6" s="15">
        <v>0</v>
      </c>
      <c r="AK6" s="15">
        <v>0</v>
      </c>
      <c r="AL6" s="15">
        <v>0</v>
      </c>
      <c r="AM6" s="15">
        <v>0</v>
      </c>
      <c r="AN6" s="15">
        <v>0</v>
      </c>
      <c r="AO6" s="15">
        <v>0</v>
      </c>
      <c r="AP6" s="15">
        <v>0</v>
      </c>
      <c r="AQ6" s="15">
        <v>0</v>
      </c>
      <c r="AR6" s="15">
        <v>0</v>
      </c>
      <c r="AS6" s="15">
        <v>0</v>
      </c>
      <c r="AT6" s="15">
        <v>-1</v>
      </c>
      <c r="AU6" s="15">
        <v>0</v>
      </c>
      <c r="AZ6" s="18"/>
    </row>
    <row r="7" spans="1:52" s="19" customFormat="1" thickBot="1" x14ac:dyDescent="0.25">
      <c r="A7" s="20" t="s">
        <v>119</v>
      </c>
      <c r="B7" s="21">
        <v>311</v>
      </c>
      <c r="C7" s="22">
        <v>2</v>
      </c>
      <c r="D7" s="15">
        <v>2</v>
      </c>
      <c r="E7" s="15">
        <v>5</v>
      </c>
      <c r="F7" s="15">
        <v>2</v>
      </c>
      <c r="G7" s="15">
        <v>2</v>
      </c>
      <c r="H7" s="15">
        <v>0</v>
      </c>
      <c r="I7" s="15">
        <v>3</v>
      </c>
      <c r="J7" s="15">
        <v>0</v>
      </c>
      <c r="K7" s="15">
        <v>0</v>
      </c>
      <c r="L7" s="15">
        <v>1</v>
      </c>
      <c r="M7" s="15">
        <v>2</v>
      </c>
      <c r="N7" s="15">
        <v>0</v>
      </c>
      <c r="O7" s="15">
        <v>2</v>
      </c>
      <c r="P7" s="15">
        <v>0</v>
      </c>
      <c r="Q7" s="15">
        <v>0</v>
      </c>
      <c r="R7" s="15">
        <v>0</v>
      </c>
      <c r="S7" s="15">
        <v>2</v>
      </c>
      <c r="T7" s="15">
        <v>1</v>
      </c>
      <c r="U7" s="15">
        <v>2</v>
      </c>
      <c r="V7" s="15">
        <v>1</v>
      </c>
      <c r="W7" s="15">
        <v>1</v>
      </c>
      <c r="X7" s="15">
        <v>1</v>
      </c>
      <c r="Y7" s="15">
        <v>0</v>
      </c>
      <c r="Z7" s="15">
        <v>0</v>
      </c>
      <c r="AA7" s="15">
        <v>1</v>
      </c>
      <c r="AB7" s="15">
        <v>1</v>
      </c>
      <c r="AC7" s="15">
        <v>1</v>
      </c>
      <c r="AD7" s="15">
        <v>0</v>
      </c>
      <c r="AE7" s="15">
        <v>2</v>
      </c>
      <c r="AF7" s="15">
        <v>0</v>
      </c>
      <c r="AG7" s="15">
        <v>2</v>
      </c>
      <c r="AH7" s="15">
        <v>0</v>
      </c>
      <c r="AI7" s="15">
        <v>2</v>
      </c>
      <c r="AJ7" s="15">
        <v>0</v>
      </c>
      <c r="AK7" s="15">
        <v>0</v>
      </c>
      <c r="AL7" s="15">
        <v>0</v>
      </c>
      <c r="AM7" s="15">
        <v>1</v>
      </c>
      <c r="AN7" s="15">
        <v>2</v>
      </c>
      <c r="AO7" s="15">
        <v>0</v>
      </c>
      <c r="AP7" s="15">
        <v>0</v>
      </c>
      <c r="AQ7" s="15">
        <v>0</v>
      </c>
      <c r="AR7" s="15">
        <v>0</v>
      </c>
      <c r="AS7" s="15">
        <v>0</v>
      </c>
      <c r="AT7" s="15">
        <v>0</v>
      </c>
      <c r="AU7" s="15">
        <v>1</v>
      </c>
      <c r="AZ7" s="18"/>
    </row>
    <row r="8" spans="1:52" s="19" customFormat="1" ht="26.25" thickBot="1" x14ac:dyDescent="0.25">
      <c r="A8" s="56" t="s">
        <v>215</v>
      </c>
      <c r="B8" s="17">
        <v>333</v>
      </c>
      <c r="C8" s="28">
        <v>702</v>
      </c>
      <c r="D8" s="15">
        <v>1</v>
      </c>
      <c r="E8" s="15">
        <v>1</v>
      </c>
      <c r="F8" s="15">
        <v>0</v>
      </c>
      <c r="G8" s="15">
        <v>0</v>
      </c>
      <c r="H8" s="15">
        <v>0</v>
      </c>
      <c r="I8" s="15">
        <v>1</v>
      </c>
      <c r="J8" s="15">
        <v>0</v>
      </c>
      <c r="K8" s="15">
        <v>0</v>
      </c>
      <c r="L8" s="15">
        <v>1</v>
      </c>
      <c r="M8" s="15">
        <v>0</v>
      </c>
      <c r="N8" s="15">
        <v>1</v>
      </c>
      <c r="O8" s="15">
        <v>0</v>
      </c>
      <c r="P8" s="15">
        <v>0</v>
      </c>
      <c r="Q8" s="15">
        <v>1</v>
      </c>
      <c r="R8" s="15">
        <v>0</v>
      </c>
      <c r="S8" s="15">
        <v>0</v>
      </c>
      <c r="T8" s="15">
        <v>0</v>
      </c>
      <c r="U8" s="15">
        <v>0</v>
      </c>
      <c r="V8" s="15">
        <v>0</v>
      </c>
      <c r="W8" s="15">
        <v>0</v>
      </c>
      <c r="X8" s="15">
        <v>0</v>
      </c>
      <c r="Y8" s="15">
        <v>0</v>
      </c>
      <c r="Z8" s="15">
        <v>0</v>
      </c>
      <c r="AA8" s="15">
        <v>0</v>
      </c>
      <c r="AB8" s="15">
        <v>0</v>
      </c>
      <c r="AC8" s="15">
        <v>0</v>
      </c>
      <c r="AD8" s="15">
        <v>0</v>
      </c>
      <c r="AE8" s="15">
        <v>0</v>
      </c>
      <c r="AF8" s="15">
        <v>0</v>
      </c>
      <c r="AG8" s="15">
        <v>0</v>
      </c>
      <c r="AH8" s="15">
        <v>0</v>
      </c>
      <c r="AI8" s="15">
        <v>1</v>
      </c>
      <c r="AJ8" s="15">
        <v>0</v>
      </c>
      <c r="AK8" s="15">
        <v>0</v>
      </c>
      <c r="AL8" s="15">
        <v>0</v>
      </c>
      <c r="AM8" s="15">
        <v>0</v>
      </c>
      <c r="AN8" s="15">
        <v>0</v>
      </c>
      <c r="AO8" s="15">
        <v>0</v>
      </c>
      <c r="AP8" s="15">
        <v>0</v>
      </c>
      <c r="AQ8" s="15">
        <v>0</v>
      </c>
      <c r="AR8" s="15">
        <v>0</v>
      </c>
      <c r="AS8" s="15">
        <v>0</v>
      </c>
      <c r="AT8" s="15">
        <v>0</v>
      </c>
      <c r="AU8" s="15">
        <v>0</v>
      </c>
      <c r="AZ8" s="18"/>
    </row>
    <row r="9" spans="1:52" s="19" customFormat="1" ht="26.25" thickBot="1" x14ac:dyDescent="0.25">
      <c r="A9" s="16" t="s">
        <v>120</v>
      </c>
      <c r="B9" s="17">
        <v>591</v>
      </c>
      <c r="C9" s="28">
        <v>296</v>
      </c>
      <c r="D9" s="15">
        <v>0</v>
      </c>
      <c r="E9" s="15">
        <v>0</v>
      </c>
      <c r="F9" s="15">
        <v>0</v>
      </c>
      <c r="G9" s="15">
        <v>0</v>
      </c>
      <c r="H9" s="15">
        <v>0</v>
      </c>
      <c r="I9" s="15">
        <v>1</v>
      </c>
      <c r="J9" s="15">
        <v>0</v>
      </c>
      <c r="K9" s="15">
        <v>0</v>
      </c>
      <c r="L9" s="15">
        <v>0</v>
      </c>
      <c r="M9" s="15">
        <v>0</v>
      </c>
      <c r="N9" s="15">
        <v>0</v>
      </c>
      <c r="O9" s="15">
        <v>0</v>
      </c>
      <c r="P9" s="15">
        <v>0</v>
      </c>
      <c r="Q9" s="15">
        <v>1</v>
      </c>
      <c r="R9" s="15">
        <v>0</v>
      </c>
      <c r="S9" s="15">
        <v>0</v>
      </c>
      <c r="T9" s="15">
        <v>0</v>
      </c>
      <c r="U9" s="15">
        <v>2</v>
      </c>
      <c r="V9" s="15">
        <v>2</v>
      </c>
      <c r="W9" s="15">
        <v>2</v>
      </c>
      <c r="X9" s="15">
        <v>2</v>
      </c>
      <c r="Y9" s="15">
        <v>2</v>
      </c>
      <c r="Z9" s="15">
        <v>2</v>
      </c>
      <c r="AA9" s="15">
        <v>2</v>
      </c>
      <c r="AB9" s="15">
        <v>2</v>
      </c>
      <c r="AC9" s="15">
        <v>0</v>
      </c>
      <c r="AD9" s="15">
        <v>0</v>
      </c>
      <c r="AE9" s="15">
        <v>3</v>
      </c>
      <c r="AF9" s="15">
        <v>1</v>
      </c>
      <c r="AG9" s="15">
        <v>1</v>
      </c>
      <c r="AH9" s="15">
        <v>4</v>
      </c>
      <c r="AI9" s="15">
        <v>1</v>
      </c>
      <c r="AJ9" s="15">
        <v>0</v>
      </c>
      <c r="AK9" s="15">
        <v>0</v>
      </c>
      <c r="AL9" s="15">
        <v>0</v>
      </c>
      <c r="AM9" s="15">
        <v>0</v>
      </c>
      <c r="AN9" s="15">
        <v>0</v>
      </c>
      <c r="AO9" s="15">
        <v>0</v>
      </c>
      <c r="AP9" s="15">
        <v>0</v>
      </c>
      <c r="AQ9" s="15">
        <v>0</v>
      </c>
      <c r="AR9" s="15">
        <v>0</v>
      </c>
      <c r="AS9" s="15">
        <v>1</v>
      </c>
      <c r="AT9" s="15">
        <v>0</v>
      </c>
      <c r="AU9" s="15">
        <v>0</v>
      </c>
      <c r="AZ9" s="18"/>
    </row>
    <row r="10" spans="1:52" s="19" customFormat="1" ht="13.5" thickBot="1" x14ac:dyDescent="0.25">
      <c r="A10" s="16" t="s">
        <v>37</v>
      </c>
      <c r="B10" s="17">
        <v>366</v>
      </c>
      <c r="C10" s="28">
        <v>158</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2</v>
      </c>
      <c r="Z10" s="15">
        <v>2</v>
      </c>
      <c r="AA10" s="15">
        <v>0</v>
      </c>
      <c r="AB10" s="15">
        <v>0</v>
      </c>
      <c r="AC10" s="15">
        <v>0</v>
      </c>
      <c r="AD10" s="15">
        <v>0</v>
      </c>
      <c r="AE10" s="15">
        <v>2</v>
      </c>
      <c r="AF10" s="15">
        <v>1</v>
      </c>
      <c r="AG10" s="15">
        <v>4</v>
      </c>
      <c r="AH10" s="15">
        <v>3</v>
      </c>
      <c r="AI10" s="15">
        <v>0</v>
      </c>
      <c r="AJ10" s="15">
        <v>0</v>
      </c>
      <c r="AK10" s="15">
        <v>0</v>
      </c>
      <c r="AL10" s="15">
        <v>0</v>
      </c>
      <c r="AM10" s="15">
        <v>0</v>
      </c>
      <c r="AN10" s="15">
        <v>0</v>
      </c>
      <c r="AO10" s="15">
        <v>0</v>
      </c>
      <c r="AP10" s="15">
        <v>0</v>
      </c>
      <c r="AQ10" s="15">
        <v>0</v>
      </c>
      <c r="AR10" s="15">
        <v>0</v>
      </c>
      <c r="AS10" s="15">
        <v>0</v>
      </c>
      <c r="AT10" s="15">
        <v>0</v>
      </c>
      <c r="AU10" s="15">
        <v>0</v>
      </c>
      <c r="AZ10" s="18"/>
    </row>
    <row r="11" spans="1:52" s="19" customFormat="1" ht="13.5" thickBot="1" x14ac:dyDescent="0.25">
      <c r="A11" s="16" t="s">
        <v>121</v>
      </c>
      <c r="B11" s="17">
        <v>316</v>
      </c>
      <c r="C11" s="28">
        <v>5</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2</v>
      </c>
      <c r="V11" s="15">
        <v>2</v>
      </c>
      <c r="W11" s="15">
        <v>0</v>
      </c>
      <c r="X11" s="15">
        <v>0</v>
      </c>
      <c r="Y11" s="15">
        <v>3</v>
      </c>
      <c r="Z11" s="15">
        <v>3</v>
      </c>
      <c r="AA11" s="15">
        <v>0</v>
      </c>
      <c r="AB11" s="15">
        <v>0</v>
      </c>
      <c r="AC11" s="15">
        <v>0</v>
      </c>
      <c r="AD11" s="15">
        <v>0</v>
      </c>
      <c r="AE11" s="15">
        <v>0</v>
      </c>
      <c r="AF11" s="15">
        <v>0</v>
      </c>
      <c r="AG11" s="15">
        <v>2</v>
      </c>
      <c r="AH11" s="15">
        <v>3</v>
      </c>
      <c r="AI11" s="15">
        <v>0</v>
      </c>
      <c r="AJ11" s="15">
        <v>0</v>
      </c>
      <c r="AK11" s="15">
        <v>0</v>
      </c>
      <c r="AL11" s="15">
        <v>0</v>
      </c>
      <c r="AM11" s="15">
        <v>0</v>
      </c>
      <c r="AN11" s="15">
        <v>0</v>
      </c>
      <c r="AO11" s="15">
        <v>0</v>
      </c>
      <c r="AP11" s="15">
        <v>0</v>
      </c>
      <c r="AQ11" s="15">
        <v>0</v>
      </c>
      <c r="AR11" s="15">
        <v>0</v>
      </c>
      <c r="AS11" s="15">
        <v>0</v>
      </c>
      <c r="AT11" s="15">
        <v>0</v>
      </c>
      <c r="AU11" s="15">
        <v>0</v>
      </c>
      <c r="AZ11" s="18"/>
    </row>
    <row r="12" spans="1:52" s="19" customFormat="1" thickBot="1" x14ac:dyDescent="0.25">
      <c r="A12" s="20" t="s">
        <v>56</v>
      </c>
      <c r="B12" s="21">
        <v>450</v>
      </c>
      <c r="C12" s="22">
        <v>67</v>
      </c>
      <c r="D12" s="15">
        <v>2</v>
      </c>
      <c r="E12" s="15">
        <v>3</v>
      </c>
      <c r="F12" s="15">
        <v>2</v>
      </c>
      <c r="G12" s="15">
        <v>0</v>
      </c>
      <c r="H12" s="15">
        <v>0</v>
      </c>
      <c r="I12" s="15">
        <v>0</v>
      </c>
      <c r="J12" s="15">
        <v>0</v>
      </c>
      <c r="K12" s="15">
        <v>0</v>
      </c>
      <c r="L12" s="15">
        <v>0</v>
      </c>
      <c r="M12" s="15">
        <v>0</v>
      </c>
      <c r="N12" s="15">
        <v>0</v>
      </c>
      <c r="O12" s="15">
        <v>0</v>
      </c>
      <c r="P12" s="15">
        <v>0</v>
      </c>
      <c r="Q12" s="15">
        <v>3</v>
      </c>
      <c r="R12" s="15">
        <v>0</v>
      </c>
      <c r="S12" s="15">
        <v>2</v>
      </c>
      <c r="T12" s="15">
        <v>-1</v>
      </c>
      <c r="U12" s="15">
        <v>2</v>
      </c>
      <c r="V12" s="15">
        <v>-1</v>
      </c>
      <c r="W12" s="15">
        <v>0</v>
      </c>
      <c r="X12" s="15">
        <v>0</v>
      </c>
      <c r="Y12" s="15">
        <v>0</v>
      </c>
      <c r="Z12" s="15">
        <v>0</v>
      </c>
      <c r="AA12" s="15">
        <v>1</v>
      </c>
      <c r="AB12" s="15">
        <v>0</v>
      </c>
      <c r="AC12" s="15">
        <v>4</v>
      </c>
      <c r="AD12" s="15">
        <v>0</v>
      </c>
      <c r="AE12" s="15">
        <v>2</v>
      </c>
      <c r="AF12" s="15">
        <v>0</v>
      </c>
      <c r="AG12" s="15">
        <v>0</v>
      </c>
      <c r="AH12" s="15">
        <v>0</v>
      </c>
      <c r="AI12" s="15">
        <v>0</v>
      </c>
      <c r="AJ12" s="15">
        <v>0</v>
      </c>
      <c r="AK12" s="15">
        <v>0</v>
      </c>
      <c r="AL12" s="15">
        <v>0</v>
      </c>
      <c r="AM12" s="15">
        <v>0</v>
      </c>
      <c r="AN12" s="15">
        <v>0</v>
      </c>
      <c r="AO12" s="15">
        <v>0</v>
      </c>
      <c r="AP12" s="15">
        <v>0</v>
      </c>
      <c r="AQ12" s="15">
        <v>0</v>
      </c>
      <c r="AR12" s="15">
        <v>0</v>
      </c>
      <c r="AS12" s="15">
        <v>0</v>
      </c>
      <c r="AT12" s="15">
        <v>0</v>
      </c>
      <c r="AU12" s="15">
        <v>2</v>
      </c>
      <c r="AZ12" s="18"/>
    </row>
    <row r="13" spans="1:52" s="19" customFormat="1" ht="13.5" thickBot="1" x14ac:dyDescent="0.25">
      <c r="A13" s="16" t="s">
        <v>57</v>
      </c>
      <c r="B13" s="17">
        <v>397</v>
      </c>
      <c r="C13" s="28">
        <v>41</v>
      </c>
      <c r="D13" s="15">
        <v>0</v>
      </c>
      <c r="E13" s="15">
        <v>0</v>
      </c>
      <c r="F13" s="15">
        <v>0</v>
      </c>
      <c r="G13" s="15">
        <v>0</v>
      </c>
      <c r="H13" s="15">
        <v>0</v>
      </c>
      <c r="I13" s="15">
        <v>0</v>
      </c>
      <c r="J13" s="15">
        <v>0</v>
      </c>
      <c r="K13" s="15">
        <v>0</v>
      </c>
      <c r="L13" s="15">
        <v>0</v>
      </c>
      <c r="M13" s="15">
        <v>0</v>
      </c>
      <c r="N13" s="15">
        <v>0</v>
      </c>
      <c r="O13" s="15">
        <v>0</v>
      </c>
      <c r="P13" s="15">
        <v>0</v>
      </c>
      <c r="Q13" s="15">
        <v>0</v>
      </c>
      <c r="R13" s="15">
        <v>0</v>
      </c>
      <c r="S13" s="15">
        <v>0</v>
      </c>
      <c r="T13" s="15">
        <v>0</v>
      </c>
      <c r="U13" s="15">
        <v>-2</v>
      </c>
      <c r="V13" s="15">
        <v>-2</v>
      </c>
      <c r="W13" s="15">
        <v>0</v>
      </c>
      <c r="X13" s="15">
        <v>0</v>
      </c>
      <c r="Y13" s="15">
        <v>-2</v>
      </c>
      <c r="Z13" s="15">
        <v>0</v>
      </c>
      <c r="AA13" s="15">
        <v>0</v>
      </c>
      <c r="AB13" s="15">
        <v>-2</v>
      </c>
      <c r="AC13" s="15">
        <v>0</v>
      </c>
      <c r="AD13" s="15">
        <v>0</v>
      </c>
      <c r="AE13" s="15">
        <v>0</v>
      </c>
      <c r="AF13" s="15">
        <v>0</v>
      </c>
      <c r="AG13" s="15">
        <v>0</v>
      </c>
      <c r="AH13" s="15">
        <v>0</v>
      </c>
      <c r="AI13" s="15">
        <v>0</v>
      </c>
      <c r="AJ13" s="15">
        <v>0</v>
      </c>
      <c r="AK13" s="15">
        <v>0</v>
      </c>
      <c r="AL13" s="15">
        <v>0</v>
      </c>
      <c r="AM13" s="15">
        <v>0</v>
      </c>
      <c r="AN13" s="15">
        <v>0</v>
      </c>
      <c r="AO13" s="15">
        <v>1</v>
      </c>
      <c r="AP13" s="15">
        <v>0</v>
      </c>
      <c r="AQ13" s="15">
        <v>0</v>
      </c>
      <c r="AR13" s="15">
        <v>0</v>
      </c>
      <c r="AS13" s="15">
        <v>0</v>
      </c>
      <c r="AT13" s="15">
        <v>0</v>
      </c>
      <c r="AU13" s="15">
        <v>0</v>
      </c>
      <c r="AZ13" s="18"/>
    </row>
    <row r="14" spans="1:52" s="19" customFormat="1" thickBot="1" x14ac:dyDescent="0.25">
      <c r="A14" s="20" t="s">
        <v>139</v>
      </c>
      <c r="B14" s="21">
        <v>396</v>
      </c>
      <c r="C14" s="22">
        <v>40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2</v>
      </c>
      <c r="AC14" s="15">
        <v>0</v>
      </c>
      <c r="AD14" s="15">
        <v>0</v>
      </c>
      <c r="AE14" s="15">
        <v>0</v>
      </c>
      <c r="AF14" s="15">
        <v>0</v>
      </c>
      <c r="AG14" s="15">
        <v>0</v>
      </c>
      <c r="AH14" s="15">
        <v>0</v>
      </c>
      <c r="AI14" s="15">
        <v>0</v>
      </c>
      <c r="AJ14" s="15">
        <v>0</v>
      </c>
      <c r="AK14" s="15">
        <v>0</v>
      </c>
      <c r="AL14" s="15">
        <v>0</v>
      </c>
      <c r="AM14" s="15">
        <v>0</v>
      </c>
      <c r="AN14" s="15">
        <v>2</v>
      </c>
      <c r="AO14" s="15">
        <v>1</v>
      </c>
      <c r="AP14" s="15">
        <v>5</v>
      </c>
      <c r="AQ14" s="15">
        <v>0</v>
      </c>
      <c r="AR14" s="15">
        <v>0</v>
      </c>
      <c r="AS14" s="15">
        <v>0</v>
      </c>
      <c r="AT14" s="15">
        <v>0</v>
      </c>
      <c r="AU14" s="15">
        <v>0</v>
      </c>
      <c r="AZ14" s="18"/>
    </row>
    <row r="15" spans="1:52" s="19" customFormat="1" ht="13.5" hidden="1" thickBot="1" x14ac:dyDescent="0.25">
      <c r="A15" s="55" t="s">
        <v>58</v>
      </c>
      <c r="B15" s="17">
        <v>310</v>
      </c>
      <c r="C15" s="28">
        <v>1</v>
      </c>
      <c r="D15" s="15">
        <v>2</v>
      </c>
      <c r="E15" s="15">
        <v>0</v>
      </c>
      <c r="F15" s="15">
        <v>0</v>
      </c>
      <c r="G15" s="15">
        <v>0</v>
      </c>
      <c r="H15" s="15">
        <v>0</v>
      </c>
      <c r="I15" s="15">
        <v>-1</v>
      </c>
      <c r="J15" s="15">
        <v>-1</v>
      </c>
      <c r="K15" s="15">
        <v>0</v>
      </c>
      <c r="L15" s="15">
        <v>1</v>
      </c>
      <c r="M15" s="15">
        <v>0</v>
      </c>
      <c r="N15" s="15">
        <v>5</v>
      </c>
      <c r="O15" s="15">
        <v>0</v>
      </c>
      <c r="P15" s="15">
        <v>0</v>
      </c>
      <c r="Q15" s="15">
        <v>0</v>
      </c>
      <c r="R15" s="15">
        <v>-1</v>
      </c>
      <c r="S15" s="15">
        <v>-2</v>
      </c>
      <c r="T15" s="15">
        <v>1</v>
      </c>
      <c r="U15" s="15">
        <v>-2</v>
      </c>
      <c r="V15" s="15">
        <v>1</v>
      </c>
      <c r="W15" s="15">
        <v>-2</v>
      </c>
      <c r="X15" s="15">
        <v>1</v>
      </c>
      <c r="Y15" s="15">
        <v>-2</v>
      </c>
      <c r="Z15" s="15">
        <v>1</v>
      </c>
      <c r="AA15" s="15">
        <v>-2</v>
      </c>
      <c r="AB15" s="15">
        <v>1</v>
      </c>
      <c r="AC15" s="15">
        <v>-1</v>
      </c>
      <c r="AD15" s="15">
        <v>0</v>
      </c>
      <c r="AE15" s="15">
        <v>-1</v>
      </c>
      <c r="AF15" s="15">
        <v>-1</v>
      </c>
      <c r="AG15" s="15">
        <v>-1</v>
      </c>
      <c r="AH15" s="15">
        <v>0</v>
      </c>
      <c r="AI15" s="15">
        <v>2</v>
      </c>
      <c r="AJ15" s="15">
        <v>0</v>
      </c>
      <c r="AK15" s="15">
        <v>-1</v>
      </c>
      <c r="AL15" s="15">
        <v>0</v>
      </c>
      <c r="AM15" s="15">
        <v>0</v>
      </c>
      <c r="AN15" s="15">
        <v>0</v>
      </c>
      <c r="AO15" s="15">
        <v>0</v>
      </c>
      <c r="AP15" s="15">
        <v>0</v>
      </c>
      <c r="AQ15" s="15">
        <v>0</v>
      </c>
      <c r="AR15" s="15">
        <v>0</v>
      </c>
      <c r="AS15" s="15">
        <v>0</v>
      </c>
      <c r="AT15" s="15">
        <v>0</v>
      </c>
      <c r="AU15" s="15">
        <v>0</v>
      </c>
      <c r="AZ15" s="18"/>
    </row>
    <row r="16" spans="1:52" s="19" customFormat="1" ht="26.25" hidden="1" thickBot="1" x14ac:dyDescent="0.25">
      <c r="A16" s="55" t="s">
        <v>147</v>
      </c>
      <c r="B16" s="17">
        <v>400</v>
      </c>
      <c r="C16" s="28">
        <v>552</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2</v>
      </c>
      <c r="V16" s="15">
        <v>0</v>
      </c>
      <c r="W16" s="15">
        <v>0</v>
      </c>
      <c r="X16" s="15">
        <v>0</v>
      </c>
      <c r="Y16" s="15">
        <v>2</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2</v>
      </c>
      <c r="AP16" s="15">
        <v>0</v>
      </c>
      <c r="AQ16" s="15">
        <v>0</v>
      </c>
      <c r="AR16" s="15">
        <v>0</v>
      </c>
      <c r="AS16" s="15">
        <v>0</v>
      </c>
      <c r="AT16" s="15">
        <v>0</v>
      </c>
      <c r="AU16" s="15">
        <v>0</v>
      </c>
      <c r="AZ16" s="18"/>
    </row>
    <row r="17" spans="1:52" s="19" customFormat="1" thickBot="1" x14ac:dyDescent="0.25">
      <c r="A17" s="20" t="s">
        <v>59</v>
      </c>
      <c r="B17" s="21">
        <v>314</v>
      </c>
      <c r="C17" s="22">
        <v>4</v>
      </c>
      <c r="D17" s="15">
        <v>1</v>
      </c>
      <c r="E17" s="15">
        <v>1</v>
      </c>
      <c r="F17" s="15">
        <v>1</v>
      </c>
      <c r="G17" s="15">
        <v>1</v>
      </c>
      <c r="H17" s="15">
        <v>0</v>
      </c>
      <c r="I17" s="15">
        <v>0</v>
      </c>
      <c r="J17" s="15">
        <v>0</v>
      </c>
      <c r="K17" s="15">
        <v>0</v>
      </c>
      <c r="L17" s="15">
        <v>0</v>
      </c>
      <c r="M17" s="15">
        <v>0</v>
      </c>
      <c r="N17" s="15">
        <v>0</v>
      </c>
      <c r="O17" s="15">
        <v>0</v>
      </c>
      <c r="P17" s="15">
        <v>0</v>
      </c>
      <c r="Q17" s="15">
        <v>0</v>
      </c>
      <c r="R17" s="15">
        <v>2</v>
      </c>
      <c r="S17" s="15">
        <v>0</v>
      </c>
      <c r="T17" s="15">
        <v>0</v>
      </c>
      <c r="U17" s="15">
        <v>0</v>
      </c>
      <c r="V17" s="15">
        <v>0</v>
      </c>
      <c r="W17" s="15">
        <v>0</v>
      </c>
      <c r="X17" s="15">
        <v>0</v>
      </c>
      <c r="Y17" s="15">
        <v>0</v>
      </c>
      <c r="Z17" s="15">
        <v>0</v>
      </c>
      <c r="AA17" s="15">
        <v>0</v>
      </c>
      <c r="AB17" s="15">
        <v>0</v>
      </c>
      <c r="AC17" s="15">
        <v>0</v>
      </c>
      <c r="AD17" s="15">
        <v>0</v>
      </c>
      <c r="AE17" s="15">
        <v>0</v>
      </c>
      <c r="AF17" s="15">
        <v>0</v>
      </c>
      <c r="AG17" s="15">
        <v>1</v>
      </c>
      <c r="AH17" s="15">
        <v>0</v>
      </c>
      <c r="AI17" s="15">
        <v>2</v>
      </c>
      <c r="AJ17" s="15">
        <v>4</v>
      </c>
      <c r="AK17" s="15">
        <v>4</v>
      </c>
      <c r="AL17" s="15">
        <v>4</v>
      </c>
      <c r="AM17" s="15">
        <v>2</v>
      </c>
      <c r="AN17" s="15">
        <v>2</v>
      </c>
      <c r="AO17" s="15">
        <v>0</v>
      </c>
      <c r="AP17" s="15">
        <v>2</v>
      </c>
      <c r="AQ17" s="15">
        <v>4</v>
      </c>
      <c r="AR17" s="15">
        <v>0</v>
      </c>
      <c r="AS17" s="15">
        <v>0</v>
      </c>
      <c r="AT17" s="15">
        <v>0</v>
      </c>
      <c r="AU17" s="15">
        <v>0</v>
      </c>
      <c r="AZ17" s="18"/>
    </row>
    <row r="18" spans="1:52" s="19" customFormat="1" ht="13.5" thickBot="1" x14ac:dyDescent="0.25">
      <c r="A18" s="16" t="s">
        <v>195</v>
      </c>
      <c r="B18" s="23">
        <v>672</v>
      </c>
      <c r="C18" s="28">
        <v>609</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2</v>
      </c>
      <c r="AF18" s="15">
        <v>2</v>
      </c>
      <c r="AG18" s="15">
        <v>2</v>
      </c>
      <c r="AH18" s="15">
        <v>0</v>
      </c>
      <c r="AI18" s="15">
        <v>0</v>
      </c>
      <c r="AJ18" s="15">
        <v>0</v>
      </c>
      <c r="AK18" s="15">
        <v>0</v>
      </c>
      <c r="AL18" s="15">
        <v>0</v>
      </c>
      <c r="AM18" s="15">
        <v>0</v>
      </c>
      <c r="AN18" s="15">
        <v>0</v>
      </c>
      <c r="AO18" s="15">
        <v>0</v>
      </c>
      <c r="AP18" s="15">
        <v>0</v>
      </c>
      <c r="AQ18" s="15">
        <v>0</v>
      </c>
      <c r="AR18" s="15">
        <v>0</v>
      </c>
      <c r="AS18" s="15">
        <v>0</v>
      </c>
      <c r="AT18" s="15">
        <v>4</v>
      </c>
      <c r="AU18" s="15">
        <v>0</v>
      </c>
      <c r="AZ18" s="18"/>
    </row>
    <row r="19" spans="1:52" s="19" customFormat="1" ht="13.5" thickBot="1" x14ac:dyDescent="0.25">
      <c r="A19" s="16" t="s">
        <v>140</v>
      </c>
      <c r="B19" s="17">
        <v>584</v>
      </c>
      <c r="C19" s="28">
        <v>113</v>
      </c>
      <c r="D19" s="15">
        <v>0</v>
      </c>
      <c r="E19" s="15">
        <v>0</v>
      </c>
      <c r="F19" s="15">
        <v>0</v>
      </c>
      <c r="G19" s="15">
        <v>2</v>
      </c>
      <c r="H19" s="15">
        <v>2</v>
      </c>
      <c r="I19" s="15">
        <v>0</v>
      </c>
      <c r="J19" s="15">
        <v>0</v>
      </c>
      <c r="K19" s="15">
        <v>0</v>
      </c>
      <c r="L19" s="15">
        <v>0</v>
      </c>
      <c r="M19" s="15">
        <v>2</v>
      </c>
      <c r="N19" s="15">
        <v>2</v>
      </c>
      <c r="O19" s="15">
        <v>0</v>
      </c>
      <c r="P19" s="15">
        <v>0</v>
      </c>
      <c r="Q19" s="15">
        <v>0</v>
      </c>
      <c r="R19" s="15">
        <v>0</v>
      </c>
      <c r="S19" s="15">
        <v>0</v>
      </c>
      <c r="T19" s="15">
        <v>0</v>
      </c>
      <c r="U19" s="15">
        <v>0</v>
      </c>
      <c r="V19" s="15">
        <v>0</v>
      </c>
      <c r="W19" s="15">
        <v>0</v>
      </c>
      <c r="X19" s="15">
        <v>0</v>
      </c>
      <c r="Y19" s="15">
        <v>0</v>
      </c>
      <c r="Z19" s="15">
        <v>0</v>
      </c>
      <c r="AA19" s="15">
        <v>0</v>
      </c>
      <c r="AB19" s="15">
        <v>0</v>
      </c>
      <c r="AC19" s="15">
        <v>1</v>
      </c>
      <c r="AD19" s="15">
        <v>1</v>
      </c>
      <c r="AE19" s="15">
        <v>0</v>
      </c>
      <c r="AF19" s="15">
        <v>0</v>
      </c>
      <c r="AG19" s="15">
        <v>0</v>
      </c>
      <c r="AH19" s="15">
        <v>0</v>
      </c>
      <c r="AI19" s="15">
        <v>2</v>
      </c>
      <c r="AJ19" s="15">
        <v>4</v>
      </c>
      <c r="AK19" s="15">
        <v>4</v>
      </c>
      <c r="AL19" s="15">
        <v>0</v>
      </c>
      <c r="AM19" s="15">
        <v>1</v>
      </c>
      <c r="AN19" s="15">
        <v>1</v>
      </c>
      <c r="AO19" s="15">
        <v>1</v>
      </c>
      <c r="AP19" s="15">
        <v>2</v>
      </c>
      <c r="AQ19" s="15">
        <v>0</v>
      </c>
      <c r="AR19" s="15">
        <v>0</v>
      </c>
      <c r="AS19" s="15">
        <v>0</v>
      </c>
      <c r="AT19" s="15">
        <v>0</v>
      </c>
      <c r="AU19" s="15">
        <v>0</v>
      </c>
      <c r="AZ19" s="18"/>
    </row>
    <row r="20" spans="1:52" s="19" customFormat="1" ht="13.5" thickBot="1" x14ac:dyDescent="0.25">
      <c r="A20" s="16" t="s">
        <v>60</v>
      </c>
      <c r="B20" s="17">
        <v>326</v>
      </c>
      <c r="C20" s="28">
        <v>10</v>
      </c>
      <c r="D20" s="15">
        <v>0</v>
      </c>
      <c r="E20" s="15">
        <v>0</v>
      </c>
      <c r="F20" s="15">
        <v>0</v>
      </c>
      <c r="G20" s="15">
        <v>0</v>
      </c>
      <c r="H20" s="15">
        <v>2</v>
      </c>
      <c r="I20" s="15">
        <v>0</v>
      </c>
      <c r="J20" s="15">
        <v>0</v>
      </c>
      <c r="K20" s="15">
        <v>0</v>
      </c>
      <c r="L20" s="15">
        <v>0</v>
      </c>
      <c r="M20" s="15">
        <v>0</v>
      </c>
      <c r="N20" s="15">
        <v>2</v>
      </c>
      <c r="O20" s="15">
        <v>0</v>
      </c>
      <c r="P20" s="15">
        <v>0</v>
      </c>
      <c r="Q20" s="15">
        <v>0</v>
      </c>
      <c r="R20" s="15">
        <v>0</v>
      </c>
      <c r="S20" s="15">
        <v>0</v>
      </c>
      <c r="T20" s="15">
        <v>0</v>
      </c>
      <c r="U20" s="15">
        <v>0</v>
      </c>
      <c r="V20" s="15">
        <v>0</v>
      </c>
      <c r="W20" s="15">
        <v>0</v>
      </c>
      <c r="X20" s="15">
        <v>0</v>
      </c>
      <c r="Y20" s="15">
        <v>0</v>
      </c>
      <c r="Z20" s="15">
        <v>0</v>
      </c>
      <c r="AA20" s="15">
        <v>0</v>
      </c>
      <c r="AB20" s="15">
        <v>0</v>
      </c>
      <c r="AC20" s="15">
        <v>0</v>
      </c>
      <c r="AD20" s="15">
        <v>-1</v>
      </c>
      <c r="AE20" s="15">
        <v>0</v>
      </c>
      <c r="AF20" s="15">
        <v>0</v>
      </c>
      <c r="AG20" s="15">
        <v>0</v>
      </c>
      <c r="AH20" s="15">
        <v>0</v>
      </c>
      <c r="AI20" s="15">
        <v>0</v>
      </c>
      <c r="AJ20" s="15">
        <v>0</v>
      </c>
      <c r="AK20" s="15">
        <v>1</v>
      </c>
      <c r="AL20" s="15">
        <v>0</v>
      </c>
      <c r="AM20" s="15">
        <v>-2</v>
      </c>
      <c r="AN20" s="15">
        <v>-2</v>
      </c>
      <c r="AO20" s="15">
        <v>0</v>
      </c>
      <c r="AP20" s="15">
        <v>0</v>
      </c>
      <c r="AQ20" s="15">
        <v>0</v>
      </c>
      <c r="AR20" s="15">
        <v>0</v>
      </c>
      <c r="AS20" s="15">
        <v>0</v>
      </c>
      <c r="AT20" s="15">
        <v>0</v>
      </c>
      <c r="AU20" s="15">
        <v>0</v>
      </c>
      <c r="AZ20" s="18"/>
    </row>
    <row r="21" spans="1:52" s="19" customFormat="1" thickBot="1" x14ac:dyDescent="0.25">
      <c r="A21" s="20" t="s">
        <v>135</v>
      </c>
      <c r="B21" s="21">
        <v>372</v>
      </c>
      <c r="C21" s="22">
        <v>513</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4</v>
      </c>
      <c r="AF21" s="15">
        <v>4</v>
      </c>
      <c r="AG21" s="15">
        <v>2</v>
      </c>
      <c r="AH21" s="15">
        <v>0</v>
      </c>
      <c r="AI21" s="15">
        <v>0</v>
      </c>
      <c r="AJ21" s="15">
        <v>0</v>
      </c>
      <c r="AK21" s="15">
        <v>0</v>
      </c>
      <c r="AL21" s="15">
        <v>0</v>
      </c>
      <c r="AM21" s="15">
        <v>0</v>
      </c>
      <c r="AN21" s="15">
        <v>0</v>
      </c>
      <c r="AO21" s="15">
        <v>0</v>
      </c>
      <c r="AP21" s="15">
        <v>0</v>
      </c>
      <c r="AQ21" s="15">
        <v>0</v>
      </c>
      <c r="AR21" s="15">
        <v>0</v>
      </c>
      <c r="AS21" s="15">
        <v>0</v>
      </c>
      <c r="AT21" s="15">
        <v>2</v>
      </c>
      <c r="AU21" s="15">
        <v>2</v>
      </c>
      <c r="AZ21" s="18"/>
    </row>
    <row r="22" spans="1:52" s="19" customFormat="1" ht="13.5" thickBot="1" x14ac:dyDescent="0.25">
      <c r="A22" s="16" t="s">
        <v>61</v>
      </c>
      <c r="B22" s="17">
        <v>317</v>
      </c>
      <c r="C22" s="28">
        <v>6</v>
      </c>
      <c r="D22" s="15">
        <v>0</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2</v>
      </c>
      <c r="V22" s="15">
        <v>2</v>
      </c>
      <c r="W22" s="15">
        <v>0</v>
      </c>
      <c r="X22" s="15">
        <v>0</v>
      </c>
      <c r="Y22" s="15">
        <v>2</v>
      </c>
      <c r="Z22" s="15">
        <v>2</v>
      </c>
      <c r="AA22" s="15">
        <v>0</v>
      </c>
      <c r="AB22" s="15">
        <v>0</v>
      </c>
      <c r="AC22" s="15">
        <v>0</v>
      </c>
      <c r="AD22" s="15">
        <v>0</v>
      </c>
      <c r="AE22" s="15">
        <v>0</v>
      </c>
      <c r="AF22" s="15">
        <v>-1</v>
      </c>
      <c r="AG22" s="15">
        <v>-1</v>
      </c>
      <c r="AH22" s="15">
        <v>-1</v>
      </c>
      <c r="AI22" s="15">
        <v>0</v>
      </c>
      <c r="AJ22" s="15">
        <v>0</v>
      </c>
      <c r="AK22" s="15">
        <v>1</v>
      </c>
      <c r="AL22" s="15">
        <v>0</v>
      </c>
      <c r="AM22" s="15">
        <v>0</v>
      </c>
      <c r="AN22" s="15">
        <v>0</v>
      </c>
      <c r="AO22" s="15">
        <v>0</v>
      </c>
      <c r="AP22" s="15">
        <v>0</v>
      </c>
      <c r="AQ22" s="15">
        <v>0</v>
      </c>
      <c r="AR22" s="15">
        <v>0</v>
      </c>
      <c r="AS22" s="15">
        <v>0</v>
      </c>
      <c r="AT22" s="15">
        <v>-1</v>
      </c>
      <c r="AU22" s="15">
        <v>-1</v>
      </c>
      <c r="AZ22" s="18"/>
    </row>
    <row r="23" spans="1:52" s="19" customFormat="1" thickBot="1" x14ac:dyDescent="0.25">
      <c r="A23" s="20" t="s">
        <v>62</v>
      </c>
      <c r="B23" s="21">
        <v>327</v>
      </c>
      <c r="C23" s="22">
        <v>11</v>
      </c>
      <c r="D23" s="15">
        <v>4</v>
      </c>
      <c r="E23" s="15">
        <v>4</v>
      </c>
      <c r="F23" s="15">
        <v>2</v>
      </c>
      <c r="G23" s="15">
        <v>1</v>
      </c>
      <c r="H23" s="15">
        <v>1</v>
      </c>
      <c r="I23" s="15">
        <v>5</v>
      </c>
      <c r="J23" s="15">
        <v>2</v>
      </c>
      <c r="K23" s="15">
        <v>0</v>
      </c>
      <c r="L23" s="15">
        <v>2</v>
      </c>
      <c r="M23" s="15">
        <v>1</v>
      </c>
      <c r="N23" s="15">
        <v>2</v>
      </c>
      <c r="O23" s="15">
        <v>1</v>
      </c>
      <c r="P23" s="15">
        <v>1</v>
      </c>
      <c r="Q23" s="15">
        <v>0</v>
      </c>
      <c r="R23" s="15">
        <v>0</v>
      </c>
      <c r="S23" s="15">
        <v>2</v>
      </c>
      <c r="T23" s="15">
        <v>2</v>
      </c>
      <c r="U23" s="15">
        <v>2</v>
      </c>
      <c r="V23" s="15">
        <v>2</v>
      </c>
      <c r="W23" s="15">
        <v>2</v>
      </c>
      <c r="X23" s="15">
        <v>2</v>
      </c>
      <c r="Y23" s="15">
        <v>2</v>
      </c>
      <c r="Z23" s="15">
        <v>2</v>
      </c>
      <c r="AA23" s="15">
        <v>2</v>
      </c>
      <c r="AB23" s="15">
        <v>2</v>
      </c>
      <c r="AC23" s="15">
        <v>3</v>
      </c>
      <c r="AD23" s="15">
        <v>0</v>
      </c>
      <c r="AE23" s="15">
        <v>2</v>
      </c>
      <c r="AF23" s="15">
        <v>2</v>
      </c>
      <c r="AG23" s="15">
        <v>2</v>
      </c>
      <c r="AH23" s="15">
        <v>0</v>
      </c>
      <c r="AI23" s="15">
        <v>2</v>
      </c>
      <c r="AJ23" s="15">
        <v>2</v>
      </c>
      <c r="AK23" s="15">
        <v>1</v>
      </c>
      <c r="AL23" s="15">
        <v>0</v>
      </c>
      <c r="AM23" s="15">
        <v>2</v>
      </c>
      <c r="AN23" s="15">
        <v>2</v>
      </c>
      <c r="AO23" s="15">
        <v>0</v>
      </c>
      <c r="AP23" s="15">
        <v>1</v>
      </c>
      <c r="AQ23" s="15">
        <v>0</v>
      </c>
      <c r="AR23" s="15">
        <v>0</v>
      </c>
      <c r="AS23" s="15">
        <v>0</v>
      </c>
      <c r="AT23" s="15">
        <v>0</v>
      </c>
      <c r="AU23" s="15">
        <v>0</v>
      </c>
      <c r="AZ23" s="18"/>
    </row>
    <row r="24" spans="1:52" s="19" customFormat="1" thickBot="1" x14ac:dyDescent="0.25">
      <c r="A24" s="20" t="s">
        <v>38</v>
      </c>
      <c r="B24" s="21">
        <v>328</v>
      </c>
      <c r="C24" s="22">
        <v>12</v>
      </c>
      <c r="D24" s="15">
        <v>4</v>
      </c>
      <c r="E24" s="15">
        <v>4</v>
      </c>
      <c r="F24" s="15">
        <v>2</v>
      </c>
      <c r="G24" s="15">
        <v>1</v>
      </c>
      <c r="H24" s="15">
        <v>0</v>
      </c>
      <c r="I24" s="15">
        <v>3</v>
      </c>
      <c r="J24" s="15">
        <v>1</v>
      </c>
      <c r="K24" s="15">
        <v>0</v>
      </c>
      <c r="L24" s="15">
        <v>0</v>
      </c>
      <c r="M24" s="15">
        <v>1</v>
      </c>
      <c r="N24" s="15">
        <v>2</v>
      </c>
      <c r="O24" s="15">
        <v>1</v>
      </c>
      <c r="P24" s="15">
        <v>1</v>
      </c>
      <c r="Q24" s="15">
        <v>2</v>
      </c>
      <c r="R24" s="15">
        <v>2</v>
      </c>
      <c r="S24" s="15">
        <v>2</v>
      </c>
      <c r="T24" s="15">
        <v>2</v>
      </c>
      <c r="U24" s="15">
        <v>2</v>
      </c>
      <c r="V24" s="15">
        <v>2</v>
      </c>
      <c r="W24" s="15">
        <v>1</v>
      </c>
      <c r="X24" s="15">
        <v>2</v>
      </c>
      <c r="Y24" s="15">
        <v>2</v>
      </c>
      <c r="Z24" s="15">
        <v>2</v>
      </c>
      <c r="AA24" s="15">
        <v>1</v>
      </c>
      <c r="AB24" s="15">
        <v>1</v>
      </c>
      <c r="AC24" s="15">
        <v>2</v>
      </c>
      <c r="AD24" s="15">
        <v>0</v>
      </c>
      <c r="AE24" s="15">
        <v>1</v>
      </c>
      <c r="AF24" s="15">
        <v>0</v>
      </c>
      <c r="AG24" s="15">
        <v>1</v>
      </c>
      <c r="AH24" s="15">
        <v>0</v>
      </c>
      <c r="AI24" s="15">
        <v>2</v>
      </c>
      <c r="AJ24" s="15">
        <v>2</v>
      </c>
      <c r="AK24" s="15">
        <v>2</v>
      </c>
      <c r="AL24" s="15">
        <v>0</v>
      </c>
      <c r="AM24" s="15">
        <v>1</v>
      </c>
      <c r="AN24" s="15">
        <v>1</v>
      </c>
      <c r="AO24" s="15">
        <v>0</v>
      </c>
      <c r="AP24" s="15">
        <v>1</v>
      </c>
      <c r="AQ24" s="15">
        <v>2</v>
      </c>
      <c r="AR24" s="15">
        <v>0</v>
      </c>
      <c r="AS24" s="15">
        <v>0</v>
      </c>
      <c r="AT24" s="15">
        <v>0</v>
      </c>
      <c r="AU24" s="15">
        <v>1</v>
      </c>
      <c r="AZ24" s="18"/>
    </row>
    <row r="25" spans="1:52" s="24" customFormat="1" ht="13.5" thickBot="1" x14ac:dyDescent="0.25">
      <c r="A25" s="16" t="s">
        <v>39</v>
      </c>
      <c r="B25" s="17">
        <v>656</v>
      </c>
      <c r="C25" s="28">
        <v>150</v>
      </c>
      <c r="D25" s="15">
        <v>0</v>
      </c>
      <c r="E25" s="15">
        <v>0</v>
      </c>
      <c r="F25" s="15">
        <v>0</v>
      </c>
      <c r="G25" s="15">
        <v>0</v>
      </c>
      <c r="H25" s="15">
        <v>0</v>
      </c>
      <c r="I25" s="15">
        <v>0</v>
      </c>
      <c r="J25" s="15">
        <v>0</v>
      </c>
      <c r="K25" s="15">
        <v>0</v>
      </c>
      <c r="L25" s="15">
        <v>0</v>
      </c>
      <c r="M25" s="15">
        <v>0</v>
      </c>
      <c r="N25" s="15">
        <v>2</v>
      </c>
      <c r="O25" s="15">
        <v>0</v>
      </c>
      <c r="P25" s="15">
        <v>0</v>
      </c>
      <c r="Q25" s="15">
        <v>0</v>
      </c>
      <c r="R25" s="15">
        <v>0</v>
      </c>
      <c r="S25" s="15">
        <v>2</v>
      </c>
      <c r="T25" s="15">
        <v>1</v>
      </c>
      <c r="U25" s="15">
        <v>4</v>
      </c>
      <c r="V25" s="15">
        <v>1</v>
      </c>
      <c r="W25" s="15">
        <v>1</v>
      </c>
      <c r="X25" s="15">
        <v>1</v>
      </c>
      <c r="Y25" s="15">
        <v>4</v>
      </c>
      <c r="Z25" s="15">
        <v>3</v>
      </c>
      <c r="AA25" s="15">
        <v>4</v>
      </c>
      <c r="AB25" s="15">
        <v>1</v>
      </c>
      <c r="AC25" s="15">
        <v>5</v>
      </c>
      <c r="AD25" s="15">
        <v>0</v>
      </c>
      <c r="AE25" s="15">
        <v>0</v>
      </c>
      <c r="AF25" s="15">
        <v>0</v>
      </c>
      <c r="AG25" s="15">
        <v>1</v>
      </c>
      <c r="AH25" s="15">
        <v>-1</v>
      </c>
      <c r="AI25" s="15">
        <v>0</v>
      </c>
      <c r="AJ25" s="15">
        <v>4</v>
      </c>
      <c r="AK25" s="15">
        <v>-2</v>
      </c>
      <c r="AL25" s="15">
        <v>0</v>
      </c>
      <c r="AM25" s="15">
        <v>3</v>
      </c>
      <c r="AN25" s="15">
        <v>3</v>
      </c>
      <c r="AO25" s="15">
        <v>0</v>
      </c>
      <c r="AP25" s="15">
        <v>2</v>
      </c>
      <c r="AQ25" s="15">
        <v>0</v>
      </c>
      <c r="AR25" s="15">
        <v>0</v>
      </c>
      <c r="AS25" s="15">
        <v>0</v>
      </c>
      <c r="AT25" s="15">
        <v>0</v>
      </c>
      <c r="AU25" s="15">
        <v>0</v>
      </c>
      <c r="AZ25" s="18"/>
    </row>
    <row r="26" spans="1:52" s="19" customFormat="1" thickBot="1" x14ac:dyDescent="0.25">
      <c r="A26" s="20" t="s">
        <v>40</v>
      </c>
      <c r="B26" s="21">
        <v>332</v>
      </c>
      <c r="C26" s="22">
        <v>18</v>
      </c>
      <c r="D26" s="15">
        <v>4</v>
      </c>
      <c r="E26" s="15">
        <v>0</v>
      </c>
      <c r="F26" s="15">
        <v>3</v>
      </c>
      <c r="G26" s="15">
        <v>1</v>
      </c>
      <c r="H26" s="15">
        <v>0</v>
      </c>
      <c r="I26" s="15">
        <v>1</v>
      </c>
      <c r="J26" s="15">
        <v>0</v>
      </c>
      <c r="K26" s="15">
        <v>0</v>
      </c>
      <c r="L26" s="15">
        <v>0</v>
      </c>
      <c r="M26" s="15">
        <v>-2</v>
      </c>
      <c r="N26" s="15">
        <v>1</v>
      </c>
      <c r="O26" s="15">
        <v>-1</v>
      </c>
      <c r="P26" s="15">
        <v>0</v>
      </c>
      <c r="Q26" s="15">
        <v>0</v>
      </c>
      <c r="R26" s="15">
        <v>1</v>
      </c>
      <c r="S26" s="15">
        <v>2</v>
      </c>
      <c r="T26" s="15">
        <v>-1</v>
      </c>
      <c r="U26" s="15">
        <v>2</v>
      </c>
      <c r="V26" s="15">
        <v>-1</v>
      </c>
      <c r="W26" s="15">
        <v>1</v>
      </c>
      <c r="X26" s="15">
        <v>-1</v>
      </c>
      <c r="Y26" s="15">
        <v>1</v>
      </c>
      <c r="Z26" s="15">
        <v>-1</v>
      </c>
      <c r="AA26" s="15">
        <v>1</v>
      </c>
      <c r="AB26" s="15">
        <v>-1</v>
      </c>
      <c r="AC26" s="15">
        <v>2</v>
      </c>
      <c r="AD26" s="15">
        <v>0</v>
      </c>
      <c r="AE26" s="15">
        <v>1</v>
      </c>
      <c r="AF26" s="15">
        <v>0</v>
      </c>
      <c r="AG26" s="15">
        <v>1</v>
      </c>
      <c r="AH26" s="15">
        <v>0</v>
      </c>
      <c r="AI26" s="15">
        <v>0</v>
      </c>
      <c r="AJ26" s="15">
        <v>0</v>
      </c>
      <c r="AK26" s="15">
        <v>0</v>
      </c>
      <c r="AL26" s="15">
        <v>0</v>
      </c>
      <c r="AM26" s="15">
        <v>1</v>
      </c>
      <c r="AN26" s="15">
        <v>2</v>
      </c>
      <c r="AO26" s="15">
        <v>0</v>
      </c>
      <c r="AP26" s="15">
        <v>1</v>
      </c>
      <c r="AQ26" s="15">
        <v>0</v>
      </c>
      <c r="AR26" s="15">
        <v>0</v>
      </c>
      <c r="AS26" s="15">
        <v>0</v>
      </c>
      <c r="AT26" s="15">
        <v>0</v>
      </c>
      <c r="AU26" s="15">
        <v>0</v>
      </c>
      <c r="AZ26" s="18"/>
    </row>
    <row r="27" spans="1:52" s="19" customFormat="1" thickBot="1" x14ac:dyDescent="0.25">
      <c r="A27" s="20" t="s">
        <v>41</v>
      </c>
      <c r="B27" s="21">
        <v>330</v>
      </c>
      <c r="C27" s="22">
        <v>16</v>
      </c>
      <c r="D27" s="15">
        <v>3</v>
      </c>
      <c r="E27" s="15">
        <v>0</v>
      </c>
      <c r="F27" s="15">
        <v>3</v>
      </c>
      <c r="G27" s="15">
        <v>1</v>
      </c>
      <c r="H27" s="15">
        <v>0</v>
      </c>
      <c r="I27" s="15">
        <v>1</v>
      </c>
      <c r="J27" s="15">
        <v>0</v>
      </c>
      <c r="K27" s="15">
        <v>0</v>
      </c>
      <c r="L27" s="15">
        <v>0</v>
      </c>
      <c r="M27" s="15">
        <v>-2</v>
      </c>
      <c r="N27" s="15">
        <v>1</v>
      </c>
      <c r="O27" s="15">
        <v>-1</v>
      </c>
      <c r="P27" s="15">
        <v>0</v>
      </c>
      <c r="Q27" s="15">
        <v>0</v>
      </c>
      <c r="R27" s="15">
        <v>1</v>
      </c>
      <c r="S27" s="15">
        <v>1</v>
      </c>
      <c r="T27" s="15">
        <v>-1</v>
      </c>
      <c r="U27" s="15">
        <v>1</v>
      </c>
      <c r="V27" s="15">
        <v>-1</v>
      </c>
      <c r="W27" s="15">
        <v>1</v>
      </c>
      <c r="X27" s="15">
        <v>-1</v>
      </c>
      <c r="Y27" s="15">
        <v>1</v>
      </c>
      <c r="Z27" s="15">
        <v>-1</v>
      </c>
      <c r="AA27" s="15">
        <v>1</v>
      </c>
      <c r="AB27" s="15">
        <v>-1</v>
      </c>
      <c r="AC27" s="15">
        <v>2</v>
      </c>
      <c r="AD27" s="15">
        <v>0</v>
      </c>
      <c r="AE27" s="15">
        <v>0</v>
      </c>
      <c r="AF27" s="15">
        <v>0</v>
      </c>
      <c r="AG27" s="15">
        <v>0</v>
      </c>
      <c r="AH27" s="15">
        <v>0</v>
      </c>
      <c r="AI27" s="15">
        <v>0</v>
      </c>
      <c r="AJ27" s="15">
        <v>0</v>
      </c>
      <c r="AK27" s="15">
        <v>0</v>
      </c>
      <c r="AL27" s="15">
        <v>0</v>
      </c>
      <c r="AM27" s="15">
        <v>0</v>
      </c>
      <c r="AN27" s="15">
        <v>0</v>
      </c>
      <c r="AO27" s="15">
        <v>0</v>
      </c>
      <c r="AP27" s="15">
        <v>0</v>
      </c>
      <c r="AQ27" s="15">
        <v>0</v>
      </c>
      <c r="AR27" s="15">
        <v>0</v>
      </c>
      <c r="AS27" s="15">
        <v>0</v>
      </c>
      <c r="AT27" s="15">
        <v>1</v>
      </c>
      <c r="AU27" s="15">
        <v>1</v>
      </c>
      <c r="AZ27" s="18"/>
    </row>
    <row r="28" spans="1:52" s="19" customFormat="1" ht="26.25" hidden="1" thickBot="1" x14ac:dyDescent="0.25">
      <c r="A28" s="55" t="s">
        <v>193</v>
      </c>
      <c r="B28" s="17">
        <v>331</v>
      </c>
      <c r="C28" s="28">
        <v>17</v>
      </c>
      <c r="D28" s="15">
        <v>4</v>
      </c>
      <c r="E28" s="15">
        <v>0</v>
      </c>
      <c r="F28" s="15">
        <v>1</v>
      </c>
      <c r="G28" s="15">
        <v>0</v>
      </c>
      <c r="H28" s="15">
        <v>0</v>
      </c>
      <c r="I28" s="15">
        <v>2</v>
      </c>
      <c r="J28" s="15">
        <v>0</v>
      </c>
      <c r="K28" s="15">
        <v>0</v>
      </c>
      <c r="L28" s="15">
        <v>0</v>
      </c>
      <c r="M28" s="15">
        <v>-2</v>
      </c>
      <c r="N28" s="15">
        <v>1</v>
      </c>
      <c r="O28" s="15">
        <v>-1</v>
      </c>
      <c r="P28" s="15">
        <v>0</v>
      </c>
      <c r="Q28" s="15">
        <v>1</v>
      </c>
      <c r="R28" s="15">
        <v>2</v>
      </c>
      <c r="S28" s="15">
        <v>1</v>
      </c>
      <c r="T28" s="15">
        <v>-1</v>
      </c>
      <c r="U28" s="15">
        <v>2</v>
      </c>
      <c r="V28" s="15">
        <v>-1</v>
      </c>
      <c r="W28" s="15">
        <v>1</v>
      </c>
      <c r="X28" s="15">
        <v>-1</v>
      </c>
      <c r="Y28" s="15">
        <v>0</v>
      </c>
      <c r="Z28" s="15">
        <v>0</v>
      </c>
      <c r="AA28" s="15">
        <v>0</v>
      </c>
      <c r="AB28" s="15">
        <v>0</v>
      </c>
      <c r="AC28" s="15">
        <v>2</v>
      </c>
      <c r="AD28" s="15">
        <v>0</v>
      </c>
      <c r="AE28" s="15">
        <v>0</v>
      </c>
      <c r="AF28" s="15">
        <v>0</v>
      </c>
      <c r="AG28" s="15">
        <v>1</v>
      </c>
      <c r="AH28" s="15">
        <v>0</v>
      </c>
      <c r="AI28" s="15">
        <v>1</v>
      </c>
      <c r="AJ28" s="15">
        <v>0</v>
      </c>
      <c r="AK28" s="15">
        <v>4</v>
      </c>
      <c r="AL28" s="15">
        <v>0</v>
      </c>
      <c r="AM28" s="15">
        <v>0</v>
      </c>
      <c r="AN28" s="15">
        <v>0</v>
      </c>
      <c r="AO28" s="15">
        <v>0</v>
      </c>
      <c r="AP28" s="15">
        <v>0</v>
      </c>
      <c r="AQ28" s="15">
        <v>0</v>
      </c>
      <c r="AR28" s="15">
        <v>0</v>
      </c>
      <c r="AS28" s="15">
        <v>0</v>
      </c>
      <c r="AT28" s="15">
        <v>1</v>
      </c>
      <c r="AU28" s="15">
        <v>1</v>
      </c>
      <c r="AZ28" s="18"/>
    </row>
    <row r="29" spans="1:52" s="19" customFormat="1" ht="13.5" thickBot="1" x14ac:dyDescent="0.25">
      <c r="A29" s="56" t="s">
        <v>214</v>
      </c>
      <c r="B29" s="17">
        <v>334</v>
      </c>
      <c r="C29" s="28">
        <v>703</v>
      </c>
      <c r="D29" s="15">
        <v>0</v>
      </c>
      <c r="E29" s="15">
        <v>0</v>
      </c>
      <c r="F29" s="15">
        <v>0</v>
      </c>
      <c r="G29" s="15">
        <v>0</v>
      </c>
      <c r="H29" s="15">
        <v>0</v>
      </c>
      <c r="I29" s="15">
        <v>0</v>
      </c>
      <c r="J29" s="15">
        <v>4</v>
      </c>
      <c r="K29" s="15">
        <v>0</v>
      </c>
      <c r="L29" s="15">
        <v>0</v>
      </c>
      <c r="M29" s="15">
        <v>0</v>
      </c>
      <c r="N29" s="15">
        <v>0</v>
      </c>
      <c r="O29" s="15">
        <v>0</v>
      </c>
      <c r="P29" s="15">
        <v>0</v>
      </c>
      <c r="Q29" s="15">
        <v>1</v>
      </c>
      <c r="R29" s="15">
        <v>1</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1</v>
      </c>
      <c r="AJ29" s="15">
        <v>2</v>
      </c>
      <c r="AK29" s="15">
        <v>0</v>
      </c>
      <c r="AL29" s="15">
        <v>0</v>
      </c>
      <c r="AM29" s="15">
        <v>0</v>
      </c>
      <c r="AN29" s="15">
        <v>0</v>
      </c>
      <c r="AO29" s="15">
        <v>0</v>
      </c>
      <c r="AP29" s="15">
        <v>0</v>
      </c>
      <c r="AQ29" s="15">
        <v>0</v>
      </c>
      <c r="AR29" s="15">
        <v>0</v>
      </c>
      <c r="AS29" s="15">
        <v>0</v>
      </c>
      <c r="AT29" s="15">
        <v>0</v>
      </c>
      <c r="AU29" s="15">
        <v>0</v>
      </c>
      <c r="AZ29" s="18"/>
    </row>
    <row r="30" spans="1:52" s="19" customFormat="1" thickBot="1" x14ac:dyDescent="0.25">
      <c r="A30" s="20" t="s">
        <v>42</v>
      </c>
      <c r="B30" s="21">
        <v>340</v>
      </c>
      <c r="C30" s="22">
        <v>20</v>
      </c>
      <c r="D30" s="15">
        <v>4</v>
      </c>
      <c r="E30" s="15">
        <v>4</v>
      </c>
      <c r="F30" s="15">
        <v>3</v>
      </c>
      <c r="G30" s="15">
        <v>1</v>
      </c>
      <c r="H30" s="15">
        <v>0</v>
      </c>
      <c r="I30" s="15">
        <v>2</v>
      </c>
      <c r="J30" s="15">
        <v>2</v>
      </c>
      <c r="K30" s="15">
        <v>0</v>
      </c>
      <c r="L30" s="15">
        <v>1</v>
      </c>
      <c r="M30" s="15">
        <v>1</v>
      </c>
      <c r="N30" s="15">
        <v>2</v>
      </c>
      <c r="O30" s="15">
        <v>1</v>
      </c>
      <c r="P30" s="15">
        <v>0</v>
      </c>
      <c r="Q30" s="15">
        <v>0</v>
      </c>
      <c r="R30" s="15">
        <v>0</v>
      </c>
      <c r="S30" s="15">
        <v>2</v>
      </c>
      <c r="T30" s="15">
        <v>2</v>
      </c>
      <c r="U30" s="15">
        <v>2</v>
      </c>
      <c r="V30" s="15">
        <v>2</v>
      </c>
      <c r="W30" s="15">
        <v>0</v>
      </c>
      <c r="X30" s="15">
        <v>1</v>
      </c>
      <c r="Y30" s="15">
        <v>2</v>
      </c>
      <c r="Z30" s="15">
        <v>2</v>
      </c>
      <c r="AA30" s="15">
        <v>2</v>
      </c>
      <c r="AB30" s="15">
        <v>1</v>
      </c>
      <c r="AC30" s="15">
        <v>2</v>
      </c>
      <c r="AD30" s="15">
        <v>0</v>
      </c>
      <c r="AE30" s="15">
        <v>3</v>
      </c>
      <c r="AF30" s="15">
        <v>0</v>
      </c>
      <c r="AG30" s="15">
        <v>1</v>
      </c>
      <c r="AH30" s="15">
        <v>0</v>
      </c>
      <c r="AI30" s="15">
        <v>2</v>
      </c>
      <c r="AJ30" s="15">
        <v>2</v>
      </c>
      <c r="AK30" s="15">
        <v>2</v>
      </c>
      <c r="AL30" s="15">
        <v>0</v>
      </c>
      <c r="AM30" s="15">
        <v>2</v>
      </c>
      <c r="AN30" s="15">
        <v>2</v>
      </c>
      <c r="AO30" s="15">
        <v>0</v>
      </c>
      <c r="AP30" s="15">
        <v>2</v>
      </c>
      <c r="AQ30" s="15">
        <v>2</v>
      </c>
      <c r="AR30" s="15">
        <v>0</v>
      </c>
      <c r="AS30" s="15">
        <v>0</v>
      </c>
      <c r="AT30" s="15">
        <v>0</v>
      </c>
      <c r="AU30" s="15">
        <v>2</v>
      </c>
      <c r="AZ30" s="18"/>
    </row>
    <row r="31" spans="1:52" s="19" customFormat="1" thickBot="1" x14ac:dyDescent="0.25">
      <c r="A31" s="20" t="s">
        <v>43</v>
      </c>
      <c r="B31" s="21">
        <v>342</v>
      </c>
      <c r="C31" s="22">
        <v>21</v>
      </c>
      <c r="D31" s="15">
        <v>5</v>
      </c>
      <c r="E31" s="15">
        <v>5</v>
      </c>
      <c r="F31" s="15">
        <v>5</v>
      </c>
      <c r="G31" s="15">
        <v>4</v>
      </c>
      <c r="H31" s="15">
        <v>4</v>
      </c>
      <c r="I31" s="15">
        <v>5</v>
      </c>
      <c r="J31" s="15">
        <v>2</v>
      </c>
      <c r="K31" s="15">
        <v>0</v>
      </c>
      <c r="L31" s="15">
        <v>1</v>
      </c>
      <c r="M31" s="15">
        <v>0</v>
      </c>
      <c r="N31" s="15">
        <v>0</v>
      </c>
      <c r="O31" s="15">
        <v>0</v>
      </c>
      <c r="P31" s="15">
        <v>0</v>
      </c>
      <c r="Q31" s="15">
        <v>0</v>
      </c>
      <c r="R31" s="15">
        <v>0</v>
      </c>
      <c r="S31" s="15">
        <v>0</v>
      </c>
      <c r="T31" s="15">
        <v>0</v>
      </c>
      <c r="U31" s="15">
        <v>2</v>
      </c>
      <c r="V31" s="15">
        <v>1</v>
      </c>
      <c r="W31" s="15">
        <v>0</v>
      </c>
      <c r="X31" s="15">
        <v>0</v>
      </c>
      <c r="Y31" s="15">
        <v>2</v>
      </c>
      <c r="Z31" s="15">
        <v>0</v>
      </c>
      <c r="AA31" s="15">
        <v>2</v>
      </c>
      <c r="AB31" s="15">
        <v>0</v>
      </c>
      <c r="AC31" s="15">
        <v>4</v>
      </c>
      <c r="AD31" s="15">
        <v>0</v>
      </c>
      <c r="AE31" s="15">
        <v>2</v>
      </c>
      <c r="AF31" s="15">
        <v>0</v>
      </c>
      <c r="AG31" s="15">
        <v>1</v>
      </c>
      <c r="AH31" s="15">
        <v>0</v>
      </c>
      <c r="AI31" s="15">
        <v>5</v>
      </c>
      <c r="AJ31" s="15">
        <v>5</v>
      </c>
      <c r="AK31" s="15">
        <v>4</v>
      </c>
      <c r="AL31" s="15">
        <v>0</v>
      </c>
      <c r="AM31" s="15">
        <v>2</v>
      </c>
      <c r="AN31" s="15">
        <v>2</v>
      </c>
      <c r="AO31" s="15">
        <v>0</v>
      </c>
      <c r="AP31" s="15">
        <v>2</v>
      </c>
      <c r="AQ31" s="15">
        <v>0</v>
      </c>
      <c r="AR31" s="15">
        <v>0</v>
      </c>
      <c r="AS31" s="15">
        <v>0</v>
      </c>
      <c r="AT31" s="15">
        <v>0</v>
      </c>
      <c r="AU31" s="15">
        <v>0</v>
      </c>
      <c r="AZ31" s="18"/>
    </row>
    <row r="32" spans="1:52" s="19" customFormat="1" ht="13.5" thickBot="1" x14ac:dyDescent="0.25">
      <c r="A32" s="16" t="s">
        <v>44</v>
      </c>
      <c r="B32" s="23">
        <v>588</v>
      </c>
      <c r="C32" s="28">
        <v>367</v>
      </c>
      <c r="D32" s="15">
        <v>0</v>
      </c>
      <c r="E32" s="15">
        <v>4</v>
      </c>
      <c r="F32" s="15">
        <v>0</v>
      </c>
      <c r="G32" s="15">
        <v>0</v>
      </c>
      <c r="H32" s="15">
        <v>0</v>
      </c>
      <c r="I32" s="15">
        <v>1</v>
      </c>
      <c r="J32" s="15">
        <v>0</v>
      </c>
      <c r="K32" s="15">
        <v>0</v>
      </c>
      <c r="L32" s="15">
        <v>0</v>
      </c>
      <c r="M32" s="15">
        <v>0</v>
      </c>
      <c r="N32" s="15">
        <v>0</v>
      </c>
      <c r="O32" s="15">
        <v>0</v>
      </c>
      <c r="P32" s="15">
        <v>0</v>
      </c>
      <c r="Q32" s="15">
        <v>0</v>
      </c>
      <c r="R32" s="15">
        <v>0</v>
      </c>
      <c r="S32" s="15">
        <v>1</v>
      </c>
      <c r="T32" s="15">
        <v>0</v>
      </c>
      <c r="U32" s="15">
        <v>1</v>
      </c>
      <c r="V32" s="15">
        <v>0</v>
      </c>
      <c r="W32" s="15">
        <v>1</v>
      </c>
      <c r="X32" s="15">
        <v>0</v>
      </c>
      <c r="Y32" s="15">
        <v>0</v>
      </c>
      <c r="Z32" s="15">
        <v>0</v>
      </c>
      <c r="AA32" s="15">
        <v>0</v>
      </c>
      <c r="AB32" s="15">
        <v>0</v>
      </c>
      <c r="AC32" s="15">
        <v>1</v>
      </c>
      <c r="AD32" s="15">
        <v>0</v>
      </c>
      <c r="AE32" s="15">
        <v>2</v>
      </c>
      <c r="AF32" s="15">
        <v>0</v>
      </c>
      <c r="AG32" s="15">
        <v>0</v>
      </c>
      <c r="AH32" s="15">
        <v>0</v>
      </c>
      <c r="AI32" s="15">
        <v>2</v>
      </c>
      <c r="AJ32" s="15">
        <v>0</v>
      </c>
      <c r="AK32" s="15">
        <v>0</v>
      </c>
      <c r="AL32" s="15">
        <v>0</v>
      </c>
      <c r="AM32" s="15">
        <v>0</v>
      </c>
      <c r="AN32" s="15">
        <v>0</v>
      </c>
      <c r="AO32" s="15">
        <v>0</v>
      </c>
      <c r="AP32" s="15">
        <v>0</v>
      </c>
      <c r="AQ32" s="15">
        <v>0</v>
      </c>
      <c r="AR32" s="15">
        <v>0</v>
      </c>
      <c r="AS32" s="15">
        <v>0</v>
      </c>
      <c r="AT32" s="15">
        <v>0</v>
      </c>
      <c r="AU32" s="15">
        <v>0</v>
      </c>
      <c r="AZ32" s="18"/>
    </row>
    <row r="33" spans="1:52" s="19" customFormat="1" thickBot="1" x14ac:dyDescent="0.25">
      <c r="A33" s="20" t="s">
        <v>45</v>
      </c>
      <c r="B33" s="21" t="s">
        <v>129</v>
      </c>
      <c r="C33" s="22">
        <v>119</v>
      </c>
      <c r="D33" s="15">
        <v>0</v>
      </c>
      <c r="E33" s="15">
        <v>4</v>
      </c>
      <c r="F33" s="15">
        <v>0</v>
      </c>
      <c r="G33" s="15">
        <v>0</v>
      </c>
      <c r="H33" s="15">
        <v>0</v>
      </c>
      <c r="I33" s="15">
        <v>1</v>
      </c>
      <c r="J33" s="15">
        <v>0</v>
      </c>
      <c r="K33" s="15">
        <v>0</v>
      </c>
      <c r="L33" s="15">
        <v>0</v>
      </c>
      <c r="M33" s="15">
        <v>0</v>
      </c>
      <c r="N33" s="15">
        <v>0</v>
      </c>
      <c r="O33" s="15">
        <v>0</v>
      </c>
      <c r="P33" s="15">
        <v>2</v>
      </c>
      <c r="Q33" s="15">
        <v>0</v>
      </c>
      <c r="R33" s="15">
        <v>0</v>
      </c>
      <c r="S33" s="15">
        <v>1</v>
      </c>
      <c r="T33" s="15">
        <v>0</v>
      </c>
      <c r="U33" s="15">
        <v>1</v>
      </c>
      <c r="V33" s="15">
        <v>0</v>
      </c>
      <c r="W33" s="15">
        <v>1</v>
      </c>
      <c r="X33" s="15">
        <v>0</v>
      </c>
      <c r="Y33" s="15">
        <v>1</v>
      </c>
      <c r="Z33" s="15">
        <v>0</v>
      </c>
      <c r="AA33" s="15">
        <v>0</v>
      </c>
      <c r="AB33" s="15">
        <v>0</v>
      </c>
      <c r="AC33" s="15">
        <v>1</v>
      </c>
      <c r="AD33" s="15">
        <v>0</v>
      </c>
      <c r="AE33" s="15">
        <v>2</v>
      </c>
      <c r="AF33" s="15">
        <v>0</v>
      </c>
      <c r="AG33" s="15">
        <v>1</v>
      </c>
      <c r="AH33" s="15">
        <v>0</v>
      </c>
      <c r="AI33" s="15">
        <v>2</v>
      </c>
      <c r="AJ33" s="15">
        <v>0</v>
      </c>
      <c r="AK33" s="15">
        <v>0</v>
      </c>
      <c r="AL33" s="15">
        <v>0</v>
      </c>
      <c r="AM33" s="15">
        <v>1</v>
      </c>
      <c r="AN33" s="15">
        <v>2</v>
      </c>
      <c r="AO33" s="15">
        <v>0</v>
      </c>
      <c r="AP33" s="15">
        <v>1</v>
      </c>
      <c r="AQ33" s="15">
        <v>1</v>
      </c>
      <c r="AR33" s="15">
        <v>0</v>
      </c>
      <c r="AS33" s="15">
        <v>0</v>
      </c>
      <c r="AT33" s="15">
        <v>0</v>
      </c>
      <c r="AU33" s="15">
        <v>0</v>
      </c>
      <c r="AZ33" s="18"/>
    </row>
    <row r="34" spans="1:52" s="19" customFormat="1" ht="13.5" thickBot="1" x14ac:dyDescent="0.25">
      <c r="A34" s="16" t="s">
        <v>46</v>
      </c>
      <c r="B34" s="17">
        <v>402</v>
      </c>
      <c r="C34" s="28">
        <v>44</v>
      </c>
      <c r="D34" s="15">
        <v>0</v>
      </c>
      <c r="E34" s="15">
        <v>0</v>
      </c>
      <c r="F34" s="15">
        <v>0</v>
      </c>
      <c r="G34" s="15">
        <v>0</v>
      </c>
      <c r="H34" s="15">
        <v>1</v>
      </c>
      <c r="I34" s="15">
        <v>0</v>
      </c>
      <c r="J34" s="15">
        <v>0</v>
      </c>
      <c r="K34" s="15">
        <v>0</v>
      </c>
      <c r="L34" s="15">
        <v>0</v>
      </c>
      <c r="M34" s="15">
        <v>-2</v>
      </c>
      <c r="N34" s="15">
        <v>2</v>
      </c>
      <c r="O34" s="15">
        <v>-1</v>
      </c>
      <c r="P34" s="15">
        <v>0</v>
      </c>
      <c r="Q34" s="15">
        <v>2</v>
      </c>
      <c r="R34" s="15">
        <v>0</v>
      </c>
      <c r="S34" s="15">
        <v>0</v>
      </c>
      <c r="T34" s="15">
        <v>0</v>
      </c>
      <c r="U34" s="15">
        <v>0</v>
      </c>
      <c r="V34" s="15">
        <v>0</v>
      </c>
      <c r="W34" s="15">
        <v>0</v>
      </c>
      <c r="X34" s="15">
        <v>0</v>
      </c>
      <c r="Y34" s="15">
        <v>0</v>
      </c>
      <c r="Z34" s="15">
        <v>0</v>
      </c>
      <c r="AA34" s="15">
        <v>0</v>
      </c>
      <c r="AB34" s="15">
        <v>0</v>
      </c>
      <c r="AC34" s="15">
        <v>2</v>
      </c>
      <c r="AD34" s="15">
        <v>0</v>
      </c>
      <c r="AE34" s="15">
        <v>0</v>
      </c>
      <c r="AF34" s="15">
        <v>0</v>
      </c>
      <c r="AG34" s="15">
        <v>0</v>
      </c>
      <c r="AH34" s="15">
        <v>0</v>
      </c>
      <c r="AI34" s="15">
        <v>0</v>
      </c>
      <c r="AJ34" s="15">
        <v>0</v>
      </c>
      <c r="AK34" s="15">
        <v>0</v>
      </c>
      <c r="AL34" s="15">
        <v>0</v>
      </c>
      <c r="AM34" s="15">
        <v>2</v>
      </c>
      <c r="AN34" s="15">
        <v>2</v>
      </c>
      <c r="AO34" s="15">
        <v>2</v>
      </c>
      <c r="AP34" s="15">
        <v>2</v>
      </c>
      <c r="AQ34" s="15">
        <v>0</v>
      </c>
      <c r="AR34" s="15">
        <v>0</v>
      </c>
      <c r="AS34" s="15">
        <v>3</v>
      </c>
      <c r="AT34" s="15">
        <v>0</v>
      </c>
      <c r="AU34" s="15">
        <v>0</v>
      </c>
      <c r="AZ34" s="18"/>
    </row>
    <row r="35" spans="1:52" s="19" customFormat="1" ht="13.5" thickBot="1" x14ac:dyDescent="0.25">
      <c r="A35" s="16" t="s">
        <v>47</v>
      </c>
      <c r="B35" s="17">
        <v>348</v>
      </c>
      <c r="C35" s="28">
        <v>23</v>
      </c>
      <c r="D35" s="15">
        <v>0</v>
      </c>
      <c r="E35" s="15">
        <v>0</v>
      </c>
      <c r="F35" s="15">
        <v>0</v>
      </c>
      <c r="G35" s="15">
        <v>0</v>
      </c>
      <c r="H35" s="15">
        <v>0</v>
      </c>
      <c r="I35" s="15">
        <v>0</v>
      </c>
      <c r="J35" s="15">
        <v>0</v>
      </c>
      <c r="K35" s="15">
        <v>0</v>
      </c>
      <c r="L35" s="15">
        <v>0</v>
      </c>
      <c r="M35" s="15">
        <v>0</v>
      </c>
      <c r="N35" s="15">
        <v>2</v>
      </c>
      <c r="O35" s="15">
        <v>0</v>
      </c>
      <c r="P35" s="15">
        <v>0</v>
      </c>
      <c r="Q35" s="15">
        <v>2</v>
      </c>
      <c r="R35" s="15">
        <v>2</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-2</v>
      </c>
      <c r="AN35" s="15">
        <v>-2</v>
      </c>
      <c r="AO35" s="15">
        <v>-2</v>
      </c>
      <c r="AP35" s="15">
        <v>-2</v>
      </c>
      <c r="AQ35" s="15">
        <v>0</v>
      </c>
      <c r="AR35" s="15">
        <v>0</v>
      </c>
      <c r="AS35" s="15">
        <v>1</v>
      </c>
      <c r="AT35" s="15">
        <v>0</v>
      </c>
      <c r="AU35" s="15">
        <v>0</v>
      </c>
      <c r="AZ35" s="18"/>
    </row>
    <row r="36" spans="1:52" s="19" customFormat="1" thickBot="1" x14ac:dyDescent="0.25">
      <c r="A36" s="20" t="s">
        <v>48</v>
      </c>
      <c r="B36" s="21">
        <v>324</v>
      </c>
      <c r="C36" s="22">
        <v>9</v>
      </c>
      <c r="D36" s="15">
        <v>0</v>
      </c>
      <c r="E36" s="15">
        <v>0</v>
      </c>
      <c r="F36" s="15">
        <v>0</v>
      </c>
      <c r="G36" s="15">
        <v>0</v>
      </c>
      <c r="H36" s="15">
        <v>0</v>
      </c>
      <c r="I36" s="15">
        <v>-4</v>
      </c>
      <c r="J36" s="15">
        <v>4</v>
      </c>
      <c r="K36" s="15">
        <v>-1</v>
      </c>
      <c r="L36" s="15">
        <v>2</v>
      </c>
      <c r="M36" s="15">
        <v>-2</v>
      </c>
      <c r="N36" s="15">
        <v>0</v>
      </c>
      <c r="O36" s="15">
        <v>2</v>
      </c>
      <c r="P36" s="15">
        <v>0</v>
      </c>
      <c r="Q36" s="15">
        <v>2</v>
      </c>
      <c r="R36" s="15">
        <v>2</v>
      </c>
      <c r="S36" s="15">
        <v>1</v>
      </c>
      <c r="T36" s="15">
        <v>0</v>
      </c>
      <c r="U36" s="15">
        <v>1</v>
      </c>
      <c r="V36" s="15">
        <v>-1</v>
      </c>
      <c r="W36" s="15">
        <v>1</v>
      </c>
      <c r="X36" s="15">
        <v>-1</v>
      </c>
      <c r="Y36" s="15">
        <v>1</v>
      </c>
      <c r="Z36" s="15">
        <v>-1</v>
      </c>
      <c r="AA36" s="15">
        <v>1</v>
      </c>
      <c r="AB36" s="15">
        <v>0</v>
      </c>
      <c r="AC36" s="15">
        <v>0</v>
      </c>
      <c r="AD36" s="15">
        <v>0</v>
      </c>
      <c r="AE36" s="15">
        <v>-2</v>
      </c>
      <c r="AF36" s="15">
        <v>-1</v>
      </c>
      <c r="AG36" s="15">
        <v>-1</v>
      </c>
      <c r="AH36" s="15">
        <v>0</v>
      </c>
      <c r="AI36" s="15">
        <v>2</v>
      </c>
      <c r="AJ36" s="15">
        <v>0</v>
      </c>
      <c r="AK36" s="15">
        <v>0</v>
      </c>
      <c r="AL36" s="15">
        <v>0</v>
      </c>
      <c r="AM36" s="15">
        <v>0</v>
      </c>
      <c r="AN36" s="15">
        <v>0</v>
      </c>
      <c r="AO36" s="15">
        <v>0</v>
      </c>
      <c r="AP36" s="15">
        <v>0</v>
      </c>
      <c r="AQ36" s="15">
        <v>0</v>
      </c>
      <c r="AR36" s="15">
        <v>0</v>
      </c>
      <c r="AS36" s="15">
        <v>0</v>
      </c>
      <c r="AT36" s="15">
        <v>0</v>
      </c>
      <c r="AU36" s="15">
        <v>-1</v>
      </c>
      <c r="AZ36" s="18"/>
    </row>
    <row r="37" spans="1:52" s="19" customFormat="1" ht="13.5" hidden="1" thickBot="1" x14ac:dyDescent="0.25">
      <c r="A37" s="55" t="s">
        <v>213</v>
      </c>
      <c r="B37" s="17">
        <v>605</v>
      </c>
      <c r="C37" s="28">
        <v>701</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3</v>
      </c>
      <c r="V37" s="15">
        <v>1</v>
      </c>
      <c r="W37" s="15">
        <v>0</v>
      </c>
      <c r="X37" s="15">
        <v>0</v>
      </c>
      <c r="Y37" s="15">
        <v>0</v>
      </c>
      <c r="Z37" s="15">
        <v>0</v>
      </c>
      <c r="AA37" s="15">
        <v>0</v>
      </c>
      <c r="AB37" s="15">
        <v>0</v>
      </c>
      <c r="AC37" s="15">
        <v>0</v>
      </c>
      <c r="AD37" s="15">
        <v>0</v>
      </c>
      <c r="AE37" s="15">
        <v>0</v>
      </c>
      <c r="AF37" s="15">
        <v>0</v>
      </c>
      <c r="AG37" s="15">
        <v>-1</v>
      </c>
      <c r="AH37" s="15">
        <v>0</v>
      </c>
      <c r="AI37" s="15">
        <v>0</v>
      </c>
      <c r="AJ37" s="15">
        <v>0</v>
      </c>
      <c r="AK37" s="15">
        <v>0</v>
      </c>
      <c r="AL37" s="15">
        <v>0</v>
      </c>
      <c r="AM37" s="15">
        <v>0</v>
      </c>
      <c r="AN37" s="15">
        <v>0</v>
      </c>
      <c r="AO37" s="15">
        <v>0</v>
      </c>
      <c r="AP37" s="15">
        <v>0</v>
      </c>
      <c r="AQ37" s="15">
        <v>0</v>
      </c>
      <c r="AR37" s="15">
        <v>0</v>
      </c>
      <c r="AS37" s="15">
        <v>0</v>
      </c>
      <c r="AT37" s="15">
        <v>0</v>
      </c>
      <c r="AU37" s="15">
        <v>0</v>
      </c>
      <c r="AZ37" s="18"/>
    </row>
    <row r="38" spans="1:52" s="19" customFormat="1" ht="13.5" thickBot="1" x14ac:dyDescent="0.25">
      <c r="A38" s="16" t="s">
        <v>49</v>
      </c>
      <c r="B38" s="17">
        <v>356</v>
      </c>
      <c r="C38" s="28">
        <v>26</v>
      </c>
      <c r="D38" s="15">
        <v>0</v>
      </c>
      <c r="E38" s="15">
        <v>0</v>
      </c>
      <c r="F38" s="15">
        <v>0</v>
      </c>
      <c r="G38" s="15">
        <v>1</v>
      </c>
      <c r="H38" s="15">
        <v>0</v>
      </c>
      <c r="I38" s="15">
        <v>0</v>
      </c>
      <c r="J38" s="15">
        <v>0</v>
      </c>
      <c r="K38" s="15">
        <v>0</v>
      </c>
      <c r="L38" s="15">
        <v>0</v>
      </c>
      <c r="M38" s="15">
        <v>0</v>
      </c>
      <c r="N38" s="15">
        <v>2</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-2</v>
      </c>
      <c r="AN38" s="15">
        <v>-2</v>
      </c>
      <c r="AO38" s="15">
        <v>1</v>
      </c>
      <c r="AP38" s="15">
        <v>1</v>
      </c>
      <c r="AQ38" s="15">
        <v>0</v>
      </c>
      <c r="AR38" s="15">
        <v>0</v>
      </c>
      <c r="AS38" s="15">
        <v>0</v>
      </c>
      <c r="AT38" s="15">
        <v>0</v>
      </c>
      <c r="AU38" s="15">
        <v>0</v>
      </c>
      <c r="AZ38" s="18"/>
    </row>
    <row r="39" spans="1:52" s="19" customFormat="1" ht="13.5" thickBot="1" x14ac:dyDescent="0.25">
      <c r="A39" s="16" t="s">
        <v>50</v>
      </c>
      <c r="B39" s="17">
        <v>362</v>
      </c>
      <c r="C39" s="28">
        <v>29</v>
      </c>
      <c r="D39" s="15">
        <v>1</v>
      </c>
      <c r="E39" s="15">
        <v>0</v>
      </c>
      <c r="F39" s="15">
        <v>2</v>
      </c>
      <c r="G39" s="15">
        <v>2</v>
      </c>
      <c r="H39" s="15">
        <v>1</v>
      </c>
      <c r="I39" s="15">
        <v>0</v>
      </c>
      <c r="J39" s="15">
        <v>0</v>
      </c>
      <c r="K39" s="15">
        <v>0</v>
      </c>
      <c r="L39" s="15">
        <v>0</v>
      </c>
      <c r="M39" s="15">
        <v>0</v>
      </c>
      <c r="N39" s="15">
        <v>2</v>
      </c>
      <c r="O39" s="15">
        <v>2</v>
      </c>
      <c r="P39" s="15">
        <v>0</v>
      </c>
      <c r="Q39" s="15">
        <v>0</v>
      </c>
      <c r="R39" s="15">
        <v>0</v>
      </c>
      <c r="S39" s="15">
        <v>1</v>
      </c>
      <c r="T39" s="15">
        <v>1</v>
      </c>
      <c r="U39" s="15">
        <v>1</v>
      </c>
      <c r="V39" s="15">
        <v>0</v>
      </c>
      <c r="W39" s="15">
        <v>0</v>
      </c>
      <c r="X39" s="15">
        <v>0</v>
      </c>
      <c r="Y39" s="15">
        <v>2</v>
      </c>
      <c r="Z39" s="15">
        <v>0</v>
      </c>
      <c r="AA39" s="15">
        <v>1</v>
      </c>
      <c r="AB39" s="15">
        <v>0</v>
      </c>
      <c r="AC39" s="15">
        <v>2</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Z39" s="18"/>
    </row>
    <row r="40" spans="1:52" s="19" customFormat="1" thickBot="1" x14ac:dyDescent="0.25">
      <c r="A40" s="20" t="s">
        <v>51</v>
      </c>
      <c r="B40" s="21">
        <v>554</v>
      </c>
      <c r="C40" s="22">
        <v>97</v>
      </c>
      <c r="D40" s="15">
        <v>0</v>
      </c>
      <c r="E40" s="15">
        <v>2</v>
      </c>
      <c r="F40" s="15">
        <v>0</v>
      </c>
      <c r="G40" s="15">
        <v>0</v>
      </c>
      <c r="H40" s="15">
        <v>0</v>
      </c>
      <c r="I40" s="15">
        <v>2</v>
      </c>
      <c r="J40" s="15">
        <v>0</v>
      </c>
      <c r="K40" s="15">
        <v>2</v>
      </c>
      <c r="L40" s="15">
        <v>0</v>
      </c>
      <c r="M40" s="15">
        <v>1</v>
      </c>
      <c r="N40" s="15">
        <v>1</v>
      </c>
      <c r="O40" s="15">
        <v>2</v>
      </c>
      <c r="P40" s="15">
        <v>0</v>
      </c>
      <c r="Q40" s="15">
        <v>0</v>
      </c>
      <c r="R40" s="15">
        <v>0</v>
      </c>
      <c r="S40" s="15">
        <v>1</v>
      </c>
      <c r="T40" s="15">
        <v>1</v>
      </c>
      <c r="U40" s="15">
        <v>1</v>
      </c>
      <c r="V40" s="15">
        <v>1</v>
      </c>
      <c r="W40" s="15">
        <v>0</v>
      </c>
      <c r="X40" s="15">
        <v>0</v>
      </c>
      <c r="Y40" s="15">
        <v>1</v>
      </c>
      <c r="Z40" s="15">
        <v>1</v>
      </c>
      <c r="AA40" s="15">
        <v>1</v>
      </c>
      <c r="AB40" s="15">
        <v>1</v>
      </c>
      <c r="AC40" s="15">
        <v>1</v>
      </c>
      <c r="AD40" s="15">
        <v>0</v>
      </c>
      <c r="AE40" s="15">
        <v>2</v>
      </c>
      <c r="AF40" s="15">
        <v>0</v>
      </c>
      <c r="AG40" s="15">
        <v>1</v>
      </c>
      <c r="AH40" s="15">
        <v>0</v>
      </c>
      <c r="AI40" s="15">
        <v>2</v>
      </c>
      <c r="AJ40" s="15">
        <v>0</v>
      </c>
      <c r="AK40" s="15">
        <v>0</v>
      </c>
      <c r="AL40" s="15">
        <v>0</v>
      </c>
      <c r="AM40" s="15">
        <v>0</v>
      </c>
      <c r="AN40" s="15">
        <v>0</v>
      </c>
      <c r="AO40" s="15">
        <v>2</v>
      </c>
      <c r="AP40" s="15">
        <v>1</v>
      </c>
      <c r="AQ40" s="15">
        <v>2</v>
      </c>
      <c r="AR40" s="15">
        <v>0</v>
      </c>
      <c r="AS40" s="15">
        <v>0</v>
      </c>
      <c r="AT40" s="15">
        <v>0</v>
      </c>
      <c r="AU40" s="15">
        <v>0</v>
      </c>
      <c r="AZ40" s="18"/>
    </row>
    <row r="41" spans="1:52" s="19" customFormat="1" ht="13.5" thickBot="1" x14ac:dyDescent="0.25">
      <c r="A41" s="16" t="s">
        <v>52</v>
      </c>
      <c r="B41" s="17">
        <v>432</v>
      </c>
      <c r="C41" s="28">
        <v>60</v>
      </c>
      <c r="D41" s="15">
        <v>0</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15">
        <v>0</v>
      </c>
      <c r="AA41" s="15">
        <v>0</v>
      </c>
      <c r="AB41" s="15">
        <v>0</v>
      </c>
      <c r="AC41" s="15">
        <v>0</v>
      </c>
      <c r="AD41" s="15">
        <v>0</v>
      </c>
      <c r="AE41" s="15">
        <v>0</v>
      </c>
      <c r="AF41" s="15">
        <v>0</v>
      </c>
      <c r="AG41" s="15">
        <v>0</v>
      </c>
      <c r="AH41" s="15">
        <v>0</v>
      </c>
      <c r="AI41" s="15">
        <v>0</v>
      </c>
      <c r="AJ41" s="15">
        <v>0</v>
      </c>
      <c r="AK41" s="15">
        <v>0</v>
      </c>
      <c r="AL41" s="15">
        <v>0</v>
      </c>
      <c r="AM41" s="15">
        <v>0</v>
      </c>
      <c r="AN41" s="15">
        <v>0</v>
      </c>
      <c r="AO41" s="15">
        <v>0</v>
      </c>
      <c r="AP41" s="15">
        <v>0</v>
      </c>
      <c r="AQ41" s="15">
        <v>0</v>
      </c>
      <c r="AR41" s="15">
        <v>0</v>
      </c>
      <c r="AS41" s="15">
        <v>0</v>
      </c>
      <c r="AT41" s="15">
        <v>0</v>
      </c>
      <c r="AU41" s="15">
        <v>0</v>
      </c>
      <c r="AZ41" s="18"/>
    </row>
    <row r="42" spans="1:52" s="19" customFormat="1" ht="26.25" thickBot="1" x14ac:dyDescent="0.25">
      <c r="A42" s="16" t="s">
        <v>138</v>
      </c>
      <c r="B42" s="17">
        <v>375</v>
      </c>
      <c r="C42" s="28">
        <v>516</v>
      </c>
      <c r="D42" s="15">
        <v>0</v>
      </c>
      <c r="E42" s="15">
        <v>2</v>
      </c>
      <c r="F42" s="15">
        <v>0</v>
      </c>
      <c r="G42" s="15">
        <v>0</v>
      </c>
      <c r="H42" s="15">
        <v>0</v>
      </c>
      <c r="I42" s="15">
        <v>0</v>
      </c>
      <c r="J42" s="15">
        <v>0</v>
      </c>
      <c r="K42" s="15">
        <v>0</v>
      </c>
      <c r="L42" s="15">
        <v>0</v>
      </c>
      <c r="M42" s="15">
        <v>0</v>
      </c>
      <c r="N42" s="15">
        <v>0</v>
      </c>
      <c r="O42" s="15">
        <v>0</v>
      </c>
      <c r="P42" s="15">
        <v>0</v>
      </c>
      <c r="Q42" s="15">
        <v>0</v>
      </c>
      <c r="R42" s="15">
        <v>0</v>
      </c>
      <c r="S42" s="15">
        <v>0</v>
      </c>
      <c r="T42" s="15">
        <v>0</v>
      </c>
      <c r="U42" s="15">
        <v>1</v>
      </c>
      <c r="V42" s="15">
        <v>0</v>
      </c>
      <c r="W42" s="15">
        <v>1</v>
      </c>
      <c r="X42" s="15">
        <v>0</v>
      </c>
      <c r="Y42" s="15">
        <v>1</v>
      </c>
      <c r="Z42" s="15">
        <v>0</v>
      </c>
      <c r="AA42" s="15">
        <v>0</v>
      </c>
      <c r="AB42" s="15">
        <v>0</v>
      </c>
      <c r="AC42" s="15">
        <v>0</v>
      </c>
      <c r="AD42" s="15">
        <v>0</v>
      </c>
      <c r="AE42" s="15">
        <v>4</v>
      </c>
      <c r="AF42" s="15">
        <v>0</v>
      </c>
      <c r="AG42" s="15">
        <v>0</v>
      </c>
      <c r="AH42" s="15">
        <v>1</v>
      </c>
      <c r="AI42" s="15">
        <v>0</v>
      </c>
      <c r="AJ42" s="15">
        <v>0</v>
      </c>
      <c r="AK42" s="15">
        <v>0</v>
      </c>
      <c r="AL42" s="15">
        <v>0</v>
      </c>
      <c r="AM42" s="15">
        <v>0</v>
      </c>
      <c r="AN42" s="15">
        <v>0</v>
      </c>
      <c r="AO42" s="15">
        <v>0</v>
      </c>
      <c r="AP42" s="15">
        <v>0</v>
      </c>
      <c r="AQ42" s="15">
        <v>0</v>
      </c>
      <c r="AR42" s="15">
        <v>0</v>
      </c>
      <c r="AS42" s="15">
        <v>0</v>
      </c>
      <c r="AT42" s="15">
        <v>0</v>
      </c>
      <c r="AU42" s="15">
        <v>0</v>
      </c>
      <c r="AZ42" s="18"/>
    </row>
    <row r="43" spans="1:52" s="19" customFormat="1" ht="26.25" thickBot="1" x14ac:dyDescent="0.25">
      <c r="A43" s="16" t="s">
        <v>136</v>
      </c>
      <c r="B43" s="17">
        <v>373</v>
      </c>
      <c r="C43" s="28">
        <v>514</v>
      </c>
      <c r="D43" s="15">
        <v>0</v>
      </c>
      <c r="E43" s="15">
        <v>2</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1</v>
      </c>
      <c r="AD43" s="15">
        <v>0</v>
      </c>
      <c r="AE43" s="15">
        <v>4</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Z43" s="18"/>
    </row>
    <row r="44" spans="1:52" s="19" customFormat="1" ht="26.25" thickBot="1" x14ac:dyDescent="0.25">
      <c r="A44" s="16" t="s">
        <v>53</v>
      </c>
      <c r="B44" s="17">
        <v>647</v>
      </c>
      <c r="C44" s="28">
        <v>146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-2</v>
      </c>
      <c r="AE44" s="15">
        <v>0</v>
      </c>
      <c r="AF44" s="15">
        <v>0</v>
      </c>
      <c r="AG44" s="15">
        <v>0</v>
      </c>
      <c r="AH44" s="15">
        <v>0</v>
      </c>
      <c r="AI44" s="15">
        <v>4</v>
      </c>
      <c r="AJ44" s="15">
        <v>4</v>
      </c>
      <c r="AK44" s="15">
        <v>4</v>
      </c>
      <c r="AL44" s="15">
        <v>0</v>
      </c>
      <c r="AM44" s="15">
        <v>4</v>
      </c>
      <c r="AN44" s="15">
        <v>4</v>
      </c>
      <c r="AO44" s="15">
        <v>0</v>
      </c>
      <c r="AP44" s="15">
        <v>4</v>
      </c>
      <c r="AQ44" s="15">
        <v>1</v>
      </c>
      <c r="AR44" s="15">
        <v>0</v>
      </c>
      <c r="AS44" s="15">
        <v>0</v>
      </c>
      <c r="AT44" s="15">
        <v>0</v>
      </c>
      <c r="AU44" s="15">
        <v>0</v>
      </c>
      <c r="AZ44" s="18"/>
    </row>
    <row r="45" spans="1:52" s="19" customFormat="1" ht="13.5" hidden="1" thickBot="1" x14ac:dyDescent="0.25">
      <c r="A45" s="55" t="s">
        <v>212</v>
      </c>
      <c r="B45" s="17">
        <v>368</v>
      </c>
      <c r="C45" s="28">
        <v>699</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2</v>
      </c>
      <c r="V45" s="15">
        <v>2</v>
      </c>
      <c r="W45" s="15">
        <v>0</v>
      </c>
      <c r="X45" s="15">
        <v>0</v>
      </c>
      <c r="Y45" s="15">
        <v>2</v>
      </c>
      <c r="Z45" s="15">
        <v>2</v>
      </c>
      <c r="AA45" s="15">
        <v>0</v>
      </c>
      <c r="AB45" s="15">
        <v>0</v>
      </c>
      <c r="AC45" s="15">
        <v>0</v>
      </c>
      <c r="AD45" s="15">
        <v>0</v>
      </c>
      <c r="AE45" s="15">
        <v>0</v>
      </c>
      <c r="AF45" s="15">
        <v>-1</v>
      </c>
      <c r="AG45" s="15">
        <v>1</v>
      </c>
      <c r="AH45" s="15">
        <v>3</v>
      </c>
      <c r="AI45" s="15">
        <v>0</v>
      </c>
      <c r="AJ45" s="15">
        <v>0</v>
      </c>
      <c r="AK45" s="15">
        <v>0</v>
      </c>
      <c r="AL45" s="15">
        <v>0</v>
      </c>
      <c r="AM45" s="15">
        <v>0</v>
      </c>
      <c r="AN45" s="15">
        <v>0</v>
      </c>
      <c r="AO45" s="15">
        <v>0</v>
      </c>
      <c r="AP45" s="15">
        <v>0</v>
      </c>
      <c r="AQ45" s="15">
        <v>0</v>
      </c>
      <c r="AR45" s="15">
        <v>0</v>
      </c>
      <c r="AS45" s="15">
        <v>0</v>
      </c>
      <c r="AT45" s="15">
        <v>0</v>
      </c>
      <c r="AU45" s="15">
        <v>0</v>
      </c>
      <c r="AZ45" s="18"/>
    </row>
    <row r="46" spans="1:52" s="19" customFormat="1" ht="13.5" thickBot="1" x14ac:dyDescent="0.25">
      <c r="A46" s="16" t="s">
        <v>148</v>
      </c>
      <c r="B46" s="17">
        <v>374</v>
      </c>
      <c r="C46" s="28">
        <v>517</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2</v>
      </c>
      <c r="AF46" s="15">
        <v>2</v>
      </c>
      <c r="AG46" s="15">
        <v>2</v>
      </c>
      <c r="AH46" s="15">
        <v>0</v>
      </c>
      <c r="AI46" s="15">
        <v>0</v>
      </c>
      <c r="AJ46" s="15">
        <v>0</v>
      </c>
      <c r="AK46" s="15">
        <v>0</v>
      </c>
      <c r="AL46" s="15">
        <v>0</v>
      </c>
      <c r="AM46" s="15">
        <v>0</v>
      </c>
      <c r="AN46" s="15">
        <v>0</v>
      </c>
      <c r="AO46" s="15">
        <v>0</v>
      </c>
      <c r="AP46" s="15">
        <v>0</v>
      </c>
      <c r="AQ46" s="15">
        <v>0</v>
      </c>
      <c r="AR46" s="15">
        <v>0</v>
      </c>
      <c r="AS46" s="15">
        <v>0</v>
      </c>
      <c r="AT46" s="15">
        <v>4</v>
      </c>
      <c r="AU46" s="15">
        <v>0</v>
      </c>
      <c r="AZ46" s="18"/>
    </row>
    <row r="47" spans="1:52" s="19" customFormat="1" ht="13.5" thickBot="1" x14ac:dyDescent="0.25">
      <c r="A47" s="16" t="s">
        <v>54</v>
      </c>
      <c r="B47" s="17">
        <v>592</v>
      </c>
      <c r="C47" s="28">
        <v>121</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2</v>
      </c>
      <c r="V47" s="15">
        <v>2</v>
      </c>
      <c r="W47" s="15">
        <v>1</v>
      </c>
      <c r="X47" s="15">
        <v>0</v>
      </c>
      <c r="Y47" s="15">
        <v>1</v>
      </c>
      <c r="Z47" s="15">
        <v>1</v>
      </c>
      <c r="AA47" s="15">
        <v>0</v>
      </c>
      <c r="AB47" s="15">
        <v>0</v>
      </c>
      <c r="AC47" s="15">
        <v>0</v>
      </c>
      <c r="AD47" s="15">
        <v>0</v>
      </c>
      <c r="AE47" s="15">
        <v>4</v>
      </c>
      <c r="AF47" s="15">
        <v>1</v>
      </c>
      <c r="AG47" s="15">
        <v>4</v>
      </c>
      <c r="AH47" s="15">
        <v>4</v>
      </c>
      <c r="AI47" s="15">
        <v>0</v>
      </c>
      <c r="AJ47" s="15">
        <v>0</v>
      </c>
      <c r="AK47" s="15">
        <v>0</v>
      </c>
      <c r="AL47" s="15">
        <v>0</v>
      </c>
      <c r="AM47" s="15">
        <v>0</v>
      </c>
      <c r="AN47" s="15">
        <v>0</v>
      </c>
      <c r="AO47" s="15">
        <v>0</v>
      </c>
      <c r="AP47" s="15">
        <v>0</v>
      </c>
      <c r="AQ47" s="15">
        <v>5</v>
      </c>
      <c r="AR47" s="15">
        <v>0</v>
      </c>
      <c r="AS47" s="15">
        <v>0</v>
      </c>
      <c r="AT47" s="15">
        <v>0</v>
      </c>
      <c r="AU47" s="15">
        <v>1</v>
      </c>
      <c r="AZ47" s="18"/>
    </row>
    <row r="48" spans="1:52" s="19" customFormat="1" thickBot="1" x14ac:dyDescent="0.25">
      <c r="A48" s="20" t="s">
        <v>55</v>
      </c>
      <c r="B48" s="21">
        <v>382</v>
      </c>
      <c r="C48" s="22">
        <v>32</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2</v>
      </c>
      <c r="Z48" s="15">
        <v>0</v>
      </c>
      <c r="AA48" s="15">
        <v>0</v>
      </c>
      <c r="AB48" s="15">
        <v>0</v>
      </c>
      <c r="AC48" s="15">
        <v>0</v>
      </c>
      <c r="AD48" s="15">
        <v>0</v>
      </c>
      <c r="AE48" s="15">
        <v>0</v>
      </c>
      <c r="AF48" s="15">
        <v>0</v>
      </c>
      <c r="AG48" s="15">
        <v>0</v>
      </c>
      <c r="AH48" s="15">
        <v>0</v>
      </c>
      <c r="AI48" s="15">
        <v>2</v>
      </c>
      <c r="AJ48" s="15">
        <v>0</v>
      </c>
      <c r="AK48" s="15">
        <v>0</v>
      </c>
      <c r="AL48" s="15">
        <v>0</v>
      </c>
      <c r="AM48" s="15">
        <v>0</v>
      </c>
      <c r="AN48" s="15">
        <v>0</v>
      </c>
      <c r="AO48" s="15">
        <v>0</v>
      </c>
      <c r="AP48" s="15">
        <v>0</v>
      </c>
      <c r="AQ48" s="15">
        <v>2</v>
      </c>
      <c r="AR48" s="15">
        <v>0</v>
      </c>
      <c r="AS48" s="15">
        <v>0</v>
      </c>
      <c r="AT48" s="15">
        <v>0</v>
      </c>
      <c r="AU48" s="15">
        <v>0</v>
      </c>
      <c r="AZ48" s="18"/>
    </row>
    <row r="49" spans="1:52" s="19" customFormat="1" thickBot="1" x14ac:dyDescent="0.25">
      <c r="A49" s="20" t="s">
        <v>63</v>
      </c>
      <c r="B49" s="21">
        <v>386</v>
      </c>
      <c r="C49" s="22">
        <v>33</v>
      </c>
      <c r="D49" s="15">
        <v>4</v>
      </c>
      <c r="E49" s="15">
        <v>4</v>
      </c>
      <c r="F49" s="15">
        <v>1</v>
      </c>
      <c r="G49" s="15">
        <v>0</v>
      </c>
      <c r="H49" s="15">
        <v>1</v>
      </c>
      <c r="I49" s="15">
        <v>3</v>
      </c>
      <c r="J49" s="15">
        <v>0</v>
      </c>
      <c r="K49" s="15">
        <v>0</v>
      </c>
      <c r="L49" s="15">
        <v>0</v>
      </c>
      <c r="M49" s="15">
        <v>0</v>
      </c>
      <c r="N49" s="15">
        <v>1</v>
      </c>
      <c r="O49" s="15">
        <v>0</v>
      </c>
      <c r="P49" s="15">
        <v>0</v>
      </c>
      <c r="Q49" s="15">
        <v>0</v>
      </c>
      <c r="R49" s="15">
        <v>0</v>
      </c>
      <c r="S49" s="15">
        <v>2</v>
      </c>
      <c r="T49" s="15">
        <v>2</v>
      </c>
      <c r="U49" s="15">
        <v>2</v>
      </c>
      <c r="V49" s="15">
        <v>2</v>
      </c>
      <c r="W49" s="15">
        <v>0</v>
      </c>
      <c r="X49" s="15">
        <v>1</v>
      </c>
      <c r="Y49" s="15">
        <v>1</v>
      </c>
      <c r="Z49" s="15">
        <v>0</v>
      </c>
      <c r="AA49" s="15">
        <v>1</v>
      </c>
      <c r="AB49" s="15">
        <v>1</v>
      </c>
      <c r="AC49" s="15">
        <v>2</v>
      </c>
      <c r="AD49" s="15">
        <v>0</v>
      </c>
      <c r="AE49" s="15">
        <v>1</v>
      </c>
      <c r="AF49" s="15">
        <v>0</v>
      </c>
      <c r="AG49" s="15">
        <v>1</v>
      </c>
      <c r="AH49" s="15">
        <v>0</v>
      </c>
      <c r="AI49" s="15">
        <v>2</v>
      </c>
      <c r="AJ49" s="15">
        <v>2</v>
      </c>
      <c r="AK49" s="15">
        <v>0</v>
      </c>
      <c r="AL49" s="15">
        <v>0</v>
      </c>
      <c r="AM49" s="15">
        <v>2</v>
      </c>
      <c r="AN49" s="15">
        <v>2</v>
      </c>
      <c r="AO49" s="15">
        <v>0</v>
      </c>
      <c r="AP49" s="15">
        <v>2</v>
      </c>
      <c r="AQ49" s="15">
        <v>0</v>
      </c>
      <c r="AR49" s="15">
        <v>0</v>
      </c>
      <c r="AS49" s="15">
        <v>0</v>
      </c>
      <c r="AT49" s="15">
        <v>0</v>
      </c>
      <c r="AU49" s="15">
        <v>0</v>
      </c>
      <c r="AZ49" s="18"/>
    </row>
    <row r="50" spans="1:52" s="19" customFormat="1" thickBot="1" x14ac:dyDescent="0.25">
      <c r="A50" s="20" t="s">
        <v>211</v>
      </c>
      <c r="B50" s="21">
        <v>376</v>
      </c>
      <c r="C50" s="22">
        <v>704</v>
      </c>
      <c r="D50" s="15">
        <v>1</v>
      </c>
      <c r="E50" s="15">
        <v>4</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5</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Z50" s="18"/>
    </row>
    <row r="51" spans="1:52" s="19" customFormat="1" thickBot="1" x14ac:dyDescent="0.25">
      <c r="A51" s="20" t="s">
        <v>64</v>
      </c>
      <c r="B51" s="21">
        <v>393</v>
      </c>
      <c r="C51" s="22">
        <v>37</v>
      </c>
      <c r="D51" s="15">
        <v>0</v>
      </c>
      <c r="E51" s="15">
        <v>0</v>
      </c>
      <c r="F51" s="15">
        <v>0</v>
      </c>
      <c r="G51" s="15">
        <v>0</v>
      </c>
      <c r="H51" s="15">
        <v>0</v>
      </c>
      <c r="I51" s="15">
        <v>0</v>
      </c>
      <c r="J51" s="15">
        <v>0</v>
      </c>
      <c r="K51" s="15">
        <v>0</v>
      </c>
      <c r="L51" s="15">
        <v>0</v>
      </c>
      <c r="M51" s="15">
        <v>0</v>
      </c>
      <c r="N51" s="15">
        <v>0</v>
      </c>
      <c r="O51" s="15">
        <v>0</v>
      </c>
      <c r="P51" s="15">
        <v>0</v>
      </c>
      <c r="Q51" s="15">
        <v>0</v>
      </c>
      <c r="R51" s="15">
        <v>0</v>
      </c>
      <c r="S51" s="15">
        <v>3</v>
      </c>
      <c r="T51" s="15">
        <v>1</v>
      </c>
      <c r="U51" s="15">
        <v>3</v>
      </c>
      <c r="V51" s="15">
        <v>1</v>
      </c>
      <c r="W51" s="15">
        <v>3</v>
      </c>
      <c r="X51" s="15">
        <v>1</v>
      </c>
      <c r="Y51" s="15">
        <v>3</v>
      </c>
      <c r="Z51" s="15">
        <v>1</v>
      </c>
      <c r="AA51" s="15">
        <v>3</v>
      </c>
      <c r="AB51" s="15">
        <v>1</v>
      </c>
      <c r="AC51" s="15">
        <v>3</v>
      </c>
      <c r="AD51" s="15">
        <v>0</v>
      </c>
      <c r="AE51" s="15">
        <v>0</v>
      </c>
      <c r="AF51" s="15">
        <v>0</v>
      </c>
      <c r="AG51" s="15">
        <v>1</v>
      </c>
      <c r="AH51" s="15">
        <v>0</v>
      </c>
      <c r="AI51" s="15">
        <v>0</v>
      </c>
      <c r="AJ51" s="15">
        <v>0</v>
      </c>
      <c r="AK51" s="15">
        <v>0</v>
      </c>
      <c r="AL51" s="15">
        <v>0</v>
      </c>
      <c r="AM51" s="15">
        <v>0</v>
      </c>
      <c r="AN51" s="15">
        <v>0</v>
      </c>
      <c r="AO51" s="15">
        <v>0</v>
      </c>
      <c r="AP51" s="15">
        <v>0</v>
      </c>
      <c r="AQ51" s="15">
        <v>0</v>
      </c>
      <c r="AR51" s="15">
        <v>0</v>
      </c>
      <c r="AS51" s="15">
        <v>0</v>
      </c>
      <c r="AT51" s="15">
        <v>0</v>
      </c>
      <c r="AU51" s="15">
        <v>0</v>
      </c>
      <c r="AZ51" s="18"/>
    </row>
    <row r="52" spans="1:52" s="19" customFormat="1" ht="13.5" thickBot="1" x14ac:dyDescent="0.25">
      <c r="A52" s="16" t="s">
        <v>65</v>
      </c>
      <c r="B52" s="17">
        <v>394</v>
      </c>
      <c r="C52" s="28">
        <v>38</v>
      </c>
      <c r="D52" s="15">
        <v>-1</v>
      </c>
      <c r="E52" s="15">
        <v>-1</v>
      </c>
      <c r="F52" s="15">
        <v>-1</v>
      </c>
      <c r="G52" s="15">
        <v>-1</v>
      </c>
      <c r="H52" s="15">
        <v>0</v>
      </c>
      <c r="I52" s="15">
        <v>-2</v>
      </c>
      <c r="J52" s="15">
        <v>-2</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-1</v>
      </c>
      <c r="AD52" s="15">
        <v>0</v>
      </c>
      <c r="AE52" s="15">
        <v>1</v>
      </c>
      <c r="AF52" s="15">
        <v>1</v>
      </c>
      <c r="AG52" s="15">
        <v>1</v>
      </c>
      <c r="AH52" s="15">
        <v>0</v>
      </c>
      <c r="AI52" s="15">
        <v>3</v>
      </c>
      <c r="AJ52" s="15">
        <v>0</v>
      </c>
      <c r="AK52" s="15">
        <v>-1</v>
      </c>
      <c r="AL52" s="15">
        <v>5</v>
      </c>
      <c r="AM52" s="15">
        <v>0</v>
      </c>
      <c r="AN52" s="15">
        <v>0</v>
      </c>
      <c r="AO52" s="15">
        <v>0</v>
      </c>
      <c r="AP52" s="15">
        <v>-1</v>
      </c>
      <c r="AQ52" s="15">
        <v>0</v>
      </c>
      <c r="AR52" s="15">
        <v>0</v>
      </c>
      <c r="AS52" s="15">
        <v>0</v>
      </c>
      <c r="AT52" s="15">
        <v>2</v>
      </c>
      <c r="AU52" s="15">
        <v>0</v>
      </c>
      <c r="AZ52" s="18"/>
    </row>
    <row r="53" spans="1:52" s="24" customFormat="1" ht="13.5" thickBot="1" x14ac:dyDescent="0.25">
      <c r="A53" s="16" t="s">
        <v>66</v>
      </c>
      <c r="B53" s="17">
        <v>398</v>
      </c>
      <c r="C53" s="28">
        <v>42</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-1</v>
      </c>
      <c r="V53" s="15">
        <v>-1</v>
      </c>
      <c r="W53" s="15">
        <v>-1</v>
      </c>
      <c r="X53" s="15">
        <v>0</v>
      </c>
      <c r="Y53" s="15">
        <v>-1</v>
      </c>
      <c r="Z53" s="15">
        <v>-1</v>
      </c>
      <c r="AA53" s="15">
        <v>0</v>
      </c>
      <c r="AB53" s="15">
        <v>-1</v>
      </c>
      <c r="AC53" s="15">
        <v>0</v>
      </c>
      <c r="AD53" s="15">
        <v>0</v>
      </c>
      <c r="AE53" s="15">
        <v>0</v>
      </c>
      <c r="AF53" s="15">
        <v>0</v>
      </c>
      <c r="AG53" s="15">
        <v>0</v>
      </c>
      <c r="AH53" s="15">
        <v>0</v>
      </c>
      <c r="AI53" s="15">
        <v>0</v>
      </c>
      <c r="AJ53" s="15">
        <v>0</v>
      </c>
      <c r="AK53" s="15">
        <v>0</v>
      </c>
      <c r="AL53" s="15">
        <v>0</v>
      </c>
      <c r="AM53" s="15">
        <v>0</v>
      </c>
      <c r="AN53" s="15">
        <v>0</v>
      </c>
      <c r="AO53" s="15">
        <v>0</v>
      </c>
      <c r="AP53" s="15">
        <v>0</v>
      </c>
      <c r="AQ53" s="15">
        <v>5</v>
      </c>
      <c r="AR53" s="15">
        <v>5</v>
      </c>
      <c r="AS53" s="15">
        <v>0</v>
      </c>
      <c r="AT53" s="15">
        <v>0</v>
      </c>
      <c r="AU53" s="15">
        <v>0</v>
      </c>
      <c r="AY53" s="19"/>
      <c r="AZ53" s="18"/>
    </row>
    <row r="54" spans="1:52" s="19" customFormat="1" ht="13.5" thickBot="1" x14ac:dyDescent="0.25">
      <c r="A54" s="16" t="s">
        <v>67</v>
      </c>
      <c r="B54" s="17">
        <v>399</v>
      </c>
      <c r="C54" s="28">
        <v>43</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-2</v>
      </c>
      <c r="W54" s="15">
        <v>0</v>
      </c>
      <c r="X54" s="15">
        <v>0</v>
      </c>
      <c r="Y54" s="15">
        <v>0</v>
      </c>
      <c r="Z54" s="15">
        <v>0</v>
      </c>
      <c r="AA54" s="15">
        <v>0</v>
      </c>
      <c r="AB54" s="15">
        <v>0</v>
      </c>
      <c r="AC54" s="15">
        <v>0</v>
      </c>
      <c r="AD54" s="15">
        <v>0</v>
      </c>
      <c r="AE54" s="15">
        <v>0</v>
      </c>
      <c r="AF54" s="15">
        <v>0</v>
      </c>
      <c r="AG54" s="15">
        <v>0</v>
      </c>
      <c r="AH54" s="15">
        <v>0</v>
      </c>
      <c r="AI54" s="15">
        <v>4</v>
      </c>
      <c r="AJ54" s="15">
        <v>4</v>
      </c>
      <c r="AK54" s="15">
        <v>4</v>
      </c>
      <c r="AL54" s="15">
        <v>0</v>
      </c>
      <c r="AM54" s="15">
        <v>4</v>
      </c>
      <c r="AN54" s="15">
        <v>4</v>
      </c>
      <c r="AO54" s="15">
        <v>2</v>
      </c>
      <c r="AP54" s="15">
        <v>4</v>
      </c>
      <c r="AQ54" s="15">
        <v>0</v>
      </c>
      <c r="AR54" s="15">
        <v>0</v>
      </c>
      <c r="AS54" s="15">
        <v>0</v>
      </c>
      <c r="AT54" s="15">
        <v>0</v>
      </c>
      <c r="AU54" s="15">
        <v>0</v>
      </c>
      <c r="AY54" s="24"/>
      <c r="AZ54" s="18"/>
    </row>
    <row r="55" spans="1:52" s="19" customFormat="1" ht="13.5" thickBot="1" x14ac:dyDescent="0.25">
      <c r="A55" s="16" t="s">
        <v>94</v>
      </c>
      <c r="B55" s="17">
        <v>512</v>
      </c>
      <c r="C55" s="28">
        <v>84</v>
      </c>
      <c r="D55" s="15">
        <v>1</v>
      </c>
      <c r="E55" s="15">
        <v>1</v>
      </c>
      <c r="F55" s="15">
        <v>0</v>
      </c>
      <c r="G55" s="15">
        <v>0</v>
      </c>
      <c r="H55" s="15">
        <v>0</v>
      </c>
      <c r="I55" s="15">
        <v>1</v>
      </c>
      <c r="J55" s="15">
        <v>2</v>
      </c>
      <c r="K55" s="15">
        <v>0</v>
      </c>
      <c r="L55" s="15">
        <v>0</v>
      </c>
      <c r="M55" s="15">
        <v>0</v>
      </c>
      <c r="N55" s="15">
        <v>1</v>
      </c>
      <c r="O55" s="15">
        <v>0</v>
      </c>
      <c r="P55" s="15">
        <v>0</v>
      </c>
      <c r="Q55" s="15">
        <v>0</v>
      </c>
      <c r="R55" s="15">
        <v>0</v>
      </c>
      <c r="S55" s="15">
        <v>1</v>
      </c>
      <c r="T55" s="15">
        <v>0</v>
      </c>
      <c r="U55" s="15">
        <v>1</v>
      </c>
      <c r="V55" s="15">
        <v>0</v>
      </c>
      <c r="W55" s="15">
        <v>0</v>
      </c>
      <c r="X55" s="15">
        <v>0</v>
      </c>
      <c r="Y55" s="15">
        <v>1</v>
      </c>
      <c r="Z55" s="15">
        <v>0</v>
      </c>
      <c r="AA55" s="15">
        <v>1</v>
      </c>
      <c r="AB55" s="15">
        <v>0</v>
      </c>
      <c r="AC55" s="15">
        <v>1</v>
      </c>
      <c r="AD55" s="15">
        <v>0</v>
      </c>
      <c r="AE55" s="15">
        <v>1</v>
      </c>
      <c r="AF55" s="15">
        <v>0</v>
      </c>
      <c r="AG55" s="15">
        <v>4</v>
      </c>
      <c r="AH55" s="15">
        <v>0</v>
      </c>
      <c r="AI55" s="15">
        <v>1</v>
      </c>
      <c r="AJ55" s="15">
        <v>1</v>
      </c>
      <c r="AK55" s="15">
        <v>0</v>
      </c>
      <c r="AL55" s="15">
        <v>0</v>
      </c>
      <c r="AM55" s="15">
        <v>1</v>
      </c>
      <c r="AN55" s="15">
        <v>1</v>
      </c>
      <c r="AO55" s="15">
        <v>0</v>
      </c>
      <c r="AP55" s="15">
        <v>0</v>
      </c>
      <c r="AQ55" s="15">
        <v>5</v>
      </c>
      <c r="AR55" s="15">
        <v>0</v>
      </c>
      <c r="AS55" s="15">
        <v>0</v>
      </c>
      <c r="AT55" s="15">
        <v>0</v>
      </c>
      <c r="AU55" s="15">
        <v>0</v>
      </c>
      <c r="AZ55" s="18"/>
    </row>
    <row r="56" spans="1:52" s="24" customFormat="1" thickBot="1" x14ac:dyDescent="0.25">
      <c r="A56" s="20" t="s">
        <v>68</v>
      </c>
      <c r="B56" s="21">
        <v>511</v>
      </c>
      <c r="C56" s="22">
        <v>83</v>
      </c>
      <c r="D56" s="15">
        <v>1</v>
      </c>
      <c r="E56" s="15">
        <v>1</v>
      </c>
      <c r="F56" s="15">
        <v>0</v>
      </c>
      <c r="G56" s="15">
        <v>0</v>
      </c>
      <c r="H56" s="15">
        <v>0</v>
      </c>
      <c r="I56" s="15">
        <v>1</v>
      </c>
      <c r="J56" s="15">
        <v>3</v>
      </c>
      <c r="K56" s="15">
        <v>0</v>
      </c>
      <c r="L56" s="15">
        <v>0</v>
      </c>
      <c r="M56" s="15">
        <v>0</v>
      </c>
      <c r="N56" s="15">
        <v>0</v>
      </c>
      <c r="O56" s="15">
        <v>0</v>
      </c>
      <c r="P56" s="15">
        <v>0</v>
      </c>
      <c r="Q56" s="15">
        <v>1</v>
      </c>
      <c r="R56" s="15">
        <v>1</v>
      </c>
      <c r="S56" s="15">
        <v>2</v>
      </c>
      <c r="T56" s="15">
        <v>0</v>
      </c>
      <c r="U56" s="15">
        <v>2</v>
      </c>
      <c r="V56" s="15">
        <v>0</v>
      </c>
      <c r="W56" s="15">
        <v>0</v>
      </c>
      <c r="X56" s="15">
        <v>0</v>
      </c>
      <c r="Y56" s="15">
        <v>1</v>
      </c>
      <c r="Z56" s="15">
        <v>0</v>
      </c>
      <c r="AA56" s="15">
        <v>1</v>
      </c>
      <c r="AB56" s="15">
        <v>0</v>
      </c>
      <c r="AC56" s="15">
        <v>0</v>
      </c>
      <c r="AD56" s="15">
        <v>0</v>
      </c>
      <c r="AE56" s="15">
        <v>0</v>
      </c>
      <c r="AF56" s="15">
        <v>0</v>
      </c>
      <c r="AG56" s="15">
        <v>0</v>
      </c>
      <c r="AH56" s="15">
        <v>0</v>
      </c>
      <c r="AI56" s="15">
        <v>2</v>
      </c>
      <c r="AJ56" s="15">
        <v>1</v>
      </c>
      <c r="AK56" s="15">
        <v>0</v>
      </c>
      <c r="AL56" s="15">
        <v>0</v>
      </c>
      <c r="AM56" s="15">
        <v>1</v>
      </c>
      <c r="AN56" s="15">
        <v>1</v>
      </c>
      <c r="AO56" s="15">
        <v>0</v>
      </c>
      <c r="AP56" s="15">
        <v>0</v>
      </c>
      <c r="AQ56" s="15">
        <v>2</v>
      </c>
      <c r="AR56" s="15">
        <v>0</v>
      </c>
      <c r="AS56" s="15">
        <v>0</v>
      </c>
      <c r="AT56" s="15">
        <v>0</v>
      </c>
      <c r="AU56" s="15">
        <v>0</v>
      </c>
      <c r="AY56" s="19"/>
      <c r="AZ56" s="18"/>
    </row>
    <row r="57" spans="1:52" s="19" customFormat="1" thickBot="1" x14ac:dyDescent="0.25">
      <c r="A57" s="20" t="s">
        <v>69</v>
      </c>
      <c r="B57" s="21">
        <v>666</v>
      </c>
      <c r="C57" s="22">
        <v>155</v>
      </c>
      <c r="D57" s="15">
        <v>0</v>
      </c>
      <c r="E57" s="15">
        <v>0</v>
      </c>
      <c r="F57" s="15">
        <v>0</v>
      </c>
      <c r="G57" s="15">
        <v>0</v>
      </c>
      <c r="H57" s="15">
        <v>0</v>
      </c>
      <c r="I57" s="15">
        <v>1</v>
      </c>
      <c r="J57" s="15">
        <v>0</v>
      </c>
      <c r="K57" s="15">
        <v>0</v>
      </c>
      <c r="L57" s="15">
        <v>0</v>
      </c>
      <c r="M57" s="15">
        <v>0</v>
      </c>
      <c r="N57" s="15">
        <v>0</v>
      </c>
      <c r="O57" s="15">
        <v>0</v>
      </c>
      <c r="P57" s="15">
        <v>0</v>
      </c>
      <c r="Q57" s="15">
        <v>0</v>
      </c>
      <c r="R57" s="15">
        <v>1</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4</v>
      </c>
      <c r="AJ57" s="15">
        <v>4</v>
      </c>
      <c r="AK57" s="15">
        <v>4</v>
      </c>
      <c r="AL57" s="15">
        <v>4</v>
      </c>
      <c r="AM57" s="15">
        <v>2</v>
      </c>
      <c r="AN57" s="15">
        <v>1</v>
      </c>
      <c r="AO57" s="15">
        <v>1</v>
      </c>
      <c r="AP57" s="15">
        <v>0</v>
      </c>
      <c r="AQ57" s="15">
        <v>3</v>
      </c>
      <c r="AR57" s="15">
        <v>0</v>
      </c>
      <c r="AS57" s="15">
        <v>0</v>
      </c>
      <c r="AT57" s="15">
        <v>0</v>
      </c>
      <c r="AU57" s="15">
        <v>1</v>
      </c>
      <c r="AY57" s="24"/>
      <c r="AZ57" s="18"/>
    </row>
    <row r="58" spans="1:52" s="19" customFormat="1" ht="16.5" customHeight="1" thickBot="1" x14ac:dyDescent="0.25">
      <c r="A58" s="20" t="s">
        <v>70</v>
      </c>
      <c r="B58" s="21">
        <v>655</v>
      </c>
      <c r="C58" s="22">
        <v>149</v>
      </c>
      <c r="D58" s="15">
        <v>0</v>
      </c>
      <c r="E58" s="15">
        <v>0</v>
      </c>
      <c r="F58" s="15">
        <v>0</v>
      </c>
      <c r="G58" s="15">
        <v>0</v>
      </c>
      <c r="H58" s="15">
        <v>0</v>
      </c>
      <c r="I58" s="15">
        <v>0</v>
      </c>
      <c r="J58" s="15">
        <v>0</v>
      </c>
      <c r="K58" s="15">
        <v>0</v>
      </c>
      <c r="L58" s="15">
        <v>0</v>
      </c>
      <c r="M58" s="15">
        <v>0</v>
      </c>
      <c r="N58" s="15">
        <v>0</v>
      </c>
      <c r="O58" s="15">
        <v>0</v>
      </c>
      <c r="P58" s="15">
        <v>0</v>
      </c>
      <c r="Q58" s="15">
        <v>0</v>
      </c>
      <c r="R58" s="15">
        <v>0</v>
      </c>
      <c r="S58" s="15">
        <v>0</v>
      </c>
      <c r="T58" s="15">
        <v>0</v>
      </c>
      <c r="U58" s="15">
        <v>0</v>
      </c>
      <c r="V58" s="15">
        <v>0</v>
      </c>
      <c r="W58" s="15">
        <v>0</v>
      </c>
      <c r="X58" s="15">
        <v>0</v>
      </c>
      <c r="Y58" s="15">
        <v>0</v>
      </c>
      <c r="Z58" s="15">
        <v>0</v>
      </c>
      <c r="AA58" s="15">
        <v>0</v>
      </c>
      <c r="AB58" s="15">
        <v>0</v>
      </c>
      <c r="AC58" s="15">
        <v>0</v>
      </c>
      <c r="AD58" s="15">
        <v>0</v>
      </c>
      <c r="AE58" s="15">
        <v>0</v>
      </c>
      <c r="AF58" s="15">
        <v>0</v>
      </c>
      <c r="AG58" s="15">
        <v>0</v>
      </c>
      <c r="AH58" s="15">
        <v>0</v>
      </c>
      <c r="AI58" s="15">
        <v>0</v>
      </c>
      <c r="AJ58" s="15">
        <v>0</v>
      </c>
      <c r="AK58" s="15">
        <v>0</v>
      </c>
      <c r="AL58" s="15">
        <v>1</v>
      </c>
      <c r="AM58" s="15">
        <v>0</v>
      </c>
      <c r="AN58" s="15">
        <v>0</v>
      </c>
      <c r="AO58" s="15">
        <v>0</v>
      </c>
      <c r="AP58" s="15">
        <v>0</v>
      </c>
      <c r="AQ58" s="15">
        <v>0</v>
      </c>
      <c r="AR58" s="15">
        <v>0</v>
      </c>
      <c r="AS58" s="15">
        <v>0</v>
      </c>
      <c r="AT58" s="15">
        <v>0</v>
      </c>
      <c r="AU58" s="15">
        <v>0</v>
      </c>
      <c r="AZ58" s="18"/>
    </row>
    <row r="59" spans="1:52" s="19" customFormat="1" thickBot="1" x14ac:dyDescent="0.25">
      <c r="A59" s="20" t="s">
        <v>71</v>
      </c>
      <c r="B59" s="21">
        <v>383</v>
      </c>
      <c r="C59" s="22">
        <v>295</v>
      </c>
      <c r="D59" s="15">
        <v>-1</v>
      </c>
      <c r="E59" s="15">
        <v>-1</v>
      </c>
      <c r="F59" s="15">
        <v>-1</v>
      </c>
      <c r="G59" s="15">
        <v>-1</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1</v>
      </c>
      <c r="AF59" s="15">
        <v>1</v>
      </c>
      <c r="AG59" s="15">
        <v>1</v>
      </c>
      <c r="AH59" s="15">
        <v>0</v>
      </c>
      <c r="AI59" s="15">
        <v>2</v>
      </c>
      <c r="AJ59" s="15">
        <v>0</v>
      </c>
      <c r="AK59" s="15">
        <v>0</v>
      </c>
      <c r="AL59" s="15">
        <v>4</v>
      </c>
      <c r="AM59" s="15">
        <v>0</v>
      </c>
      <c r="AN59" s="15">
        <v>0</v>
      </c>
      <c r="AO59" s="15">
        <v>0</v>
      </c>
      <c r="AP59" s="15">
        <v>0</v>
      </c>
      <c r="AQ59" s="15">
        <v>0</v>
      </c>
      <c r="AR59" s="15">
        <v>0</v>
      </c>
      <c r="AS59" s="15">
        <v>0</v>
      </c>
      <c r="AT59" s="15">
        <v>0</v>
      </c>
      <c r="AU59" s="15">
        <v>0</v>
      </c>
      <c r="AZ59" s="18"/>
    </row>
    <row r="60" spans="1:52" s="19" customFormat="1" ht="13.5" thickBot="1" x14ac:dyDescent="0.25">
      <c r="A60" s="16" t="s">
        <v>72</v>
      </c>
      <c r="B60" s="17">
        <v>410</v>
      </c>
      <c r="C60" s="28">
        <v>45</v>
      </c>
      <c r="D60" s="15">
        <v>0</v>
      </c>
      <c r="E60" s="15">
        <v>0</v>
      </c>
      <c r="F60" s="15">
        <v>0</v>
      </c>
      <c r="G60" s="15">
        <v>2</v>
      </c>
      <c r="H60" s="15">
        <v>2</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2</v>
      </c>
      <c r="AD60" s="15">
        <v>0</v>
      </c>
      <c r="AE60" s="15">
        <v>0</v>
      </c>
      <c r="AF60" s="15">
        <v>0</v>
      </c>
      <c r="AG60" s="15">
        <v>0</v>
      </c>
      <c r="AH60" s="15">
        <v>0</v>
      </c>
      <c r="AI60" s="15">
        <v>0</v>
      </c>
      <c r="AJ60" s="15">
        <v>0</v>
      </c>
      <c r="AK60" s="15">
        <v>0</v>
      </c>
      <c r="AL60" s="15">
        <v>0</v>
      </c>
      <c r="AM60" s="15">
        <v>2</v>
      </c>
      <c r="AN60" s="15">
        <v>2</v>
      </c>
      <c r="AO60" s="15">
        <v>1</v>
      </c>
      <c r="AP60" s="15">
        <v>0</v>
      </c>
      <c r="AQ60" s="15">
        <v>0</v>
      </c>
      <c r="AR60" s="15">
        <v>0</v>
      </c>
      <c r="AS60" s="15">
        <v>0</v>
      </c>
      <c r="AT60" s="15">
        <v>0</v>
      </c>
      <c r="AU60" s="15">
        <v>0</v>
      </c>
      <c r="AZ60" s="18"/>
    </row>
    <row r="61" spans="1:52" s="19" customFormat="1" ht="13.5" thickBot="1" x14ac:dyDescent="0.25">
      <c r="A61" s="16" t="s">
        <v>73</v>
      </c>
      <c r="B61" s="17">
        <v>412</v>
      </c>
      <c r="C61" s="28">
        <v>46</v>
      </c>
      <c r="D61" s="15">
        <v>0</v>
      </c>
      <c r="E61" s="15">
        <v>0</v>
      </c>
      <c r="F61" s="15">
        <v>5</v>
      </c>
      <c r="G61" s="15">
        <v>4</v>
      </c>
      <c r="H61" s="15">
        <v>1</v>
      </c>
      <c r="I61" s="15">
        <v>3</v>
      </c>
      <c r="J61" s="15">
        <v>0</v>
      </c>
      <c r="K61" s="15">
        <v>0</v>
      </c>
      <c r="L61" s="15">
        <v>-1</v>
      </c>
      <c r="M61" s="15">
        <v>0</v>
      </c>
      <c r="N61" s="15">
        <v>3</v>
      </c>
      <c r="O61" s="15">
        <v>2</v>
      </c>
      <c r="P61" s="15">
        <v>0</v>
      </c>
      <c r="Q61" s="15">
        <v>0</v>
      </c>
      <c r="R61" s="15">
        <v>0</v>
      </c>
      <c r="S61" s="15">
        <v>2</v>
      </c>
      <c r="T61" s="15">
        <v>0</v>
      </c>
      <c r="U61" s="15">
        <v>2</v>
      </c>
      <c r="V61" s="15">
        <v>0</v>
      </c>
      <c r="W61" s="15">
        <v>0</v>
      </c>
      <c r="X61" s="15">
        <v>0</v>
      </c>
      <c r="Y61" s="15">
        <v>1</v>
      </c>
      <c r="Z61" s="15">
        <v>0</v>
      </c>
      <c r="AA61" s="15">
        <v>1</v>
      </c>
      <c r="AB61" s="15">
        <v>0</v>
      </c>
      <c r="AC61" s="15">
        <v>2</v>
      </c>
      <c r="AD61" s="15">
        <v>0</v>
      </c>
      <c r="AE61" s="15">
        <v>0</v>
      </c>
      <c r="AF61" s="15">
        <v>0</v>
      </c>
      <c r="AG61" s="15">
        <v>1</v>
      </c>
      <c r="AH61" s="15">
        <v>0</v>
      </c>
      <c r="AI61" s="15">
        <v>5</v>
      </c>
      <c r="AJ61" s="15">
        <v>4</v>
      </c>
      <c r="AK61" s="15">
        <v>4</v>
      </c>
      <c r="AL61" s="15">
        <v>0</v>
      </c>
      <c r="AM61" s="15">
        <v>1</v>
      </c>
      <c r="AN61" s="15">
        <v>1</v>
      </c>
      <c r="AO61" s="15">
        <v>1</v>
      </c>
      <c r="AP61" s="15">
        <v>1</v>
      </c>
      <c r="AQ61" s="15">
        <v>1</v>
      </c>
      <c r="AR61" s="15">
        <v>0</v>
      </c>
      <c r="AS61" s="15">
        <v>0</v>
      </c>
      <c r="AT61" s="15">
        <v>1</v>
      </c>
      <c r="AU61" s="15">
        <v>1</v>
      </c>
      <c r="AZ61" s="18"/>
    </row>
    <row r="62" spans="1:52" s="19" customFormat="1" thickBot="1" x14ac:dyDescent="0.25">
      <c r="A62" s="20" t="s">
        <v>74</v>
      </c>
      <c r="B62" s="21">
        <v>548</v>
      </c>
      <c r="C62" s="22">
        <v>94</v>
      </c>
      <c r="D62" s="15">
        <v>1</v>
      </c>
      <c r="E62" s="15">
        <v>1</v>
      </c>
      <c r="F62" s="15">
        <v>0</v>
      </c>
      <c r="G62" s="15">
        <v>0</v>
      </c>
      <c r="H62" s="15">
        <v>0</v>
      </c>
      <c r="I62" s="15">
        <v>0</v>
      </c>
      <c r="J62" s="15">
        <v>0</v>
      </c>
      <c r="K62" s="15">
        <v>0</v>
      </c>
      <c r="L62" s="15">
        <v>0</v>
      </c>
      <c r="M62" s="15">
        <v>0</v>
      </c>
      <c r="N62" s="15">
        <v>2</v>
      </c>
      <c r="O62" s="15">
        <v>0</v>
      </c>
      <c r="P62" s="15">
        <v>0</v>
      </c>
      <c r="Q62" s="15">
        <v>0</v>
      </c>
      <c r="R62" s="15">
        <v>2</v>
      </c>
      <c r="S62" s="15">
        <v>0</v>
      </c>
      <c r="T62" s="15">
        <v>0</v>
      </c>
      <c r="U62" s="15">
        <v>1</v>
      </c>
      <c r="V62" s="15">
        <v>0</v>
      </c>
      <c r="W62" s="15">
        <v>0</v>
      </c>
      <c r="X62" s="15">
        <v>0</v>
      </c>
      <c r="Y62" s="15">
        <v>1</v>
      </c>
      <c r="Z62" s="15">
        <v>0</v>
      </c>
      <c r="AA62" s="15">
        <v>0</v>
      </c>
      <c r="AB62" s="15">
        <v>0</v>
      </c>
      <c r="AC62" s="15">
        <v>2</v>
      </c>
      <c r="AD62" s="15">
        <v>0</v>
      </c>
      <c r="AE62" s="15">
        <v>1</v>
      </c>
      <c r="AF62" s="15">
        <v>0</v>
      </c>
      <c r="AG62" s="15">
        <v>2</v>
      </c>
      <c r="AH62" s="15">
        <v>0</v>
      </c>
      <c r="AI62" s="15">
        <v>4</v>
      </c>
      <c r="AJ62" s="15">
        <v>2</v>
      </c>
      <c r="AK62" s="15">
        <v>-1</v>
      </c>
      <c r="AL62" s="15">
        <v>0</v>
      </c>
      <c r="AM62" s="15">
        <v>0</v>
      </c>
      <c r="AN62" s="15">
        <v>0</v>
      </c>
      <c r="AO62" s="15">
        <v>0</v>
      </c>
      <c r="AP62" s="15">
        <v>0</v>
      </c>
      <c r="AQ62" s="15">
        <v>1</v>
      </c>
      <c r="AR62" s="15">
        <v>0</v>
      </c>
      <c r="AS62" s="15">
        <v>0</v>
      </c>
      <c r="AT62" s="15">
        <v>0</v>
      </c>
      <c r="AU62" s="15">
        <v>0</v>
      </c>
      <c r="AZ62" s="18"/>
    </row>
    <row r="63" spans="1:52" s="19" customFormat="1" ht="13.5" thickBot="1" x14ac:dyDescent="0.25">
      <c r="A63" s="16" t="s">
        <v>204</v>
      </c>
      <c r="B63" s="17">
        <v>355</v>
      </c>
      <c r="C63" s="28">
        <v>303</v>
      </c>
      <c r="D63" s="15">
        <v>0</v>
      </c>
      <c r="E63" s="15">
        <v>0</v>
      </c>
      <c r="F63" s="15">
        <v>0</v>
      </c>
      <c r="G63" s="15">
        <v>0</v>
      </c>
      <c r="H63" s="15">
        <v>0</v>
      </c>
      <c r="I63" s="15">
        <v>0</v>
      </c>
      <c r="J63" s="15">
        <v>0</v>
      </c>
      <c r="K63" s="15">
        <v>0</v>
      </c>
      <c r="L63" s="15">
        <v>0</v>
      </c>
      <c r="M63" s="15">
        <v>0</v>
      </c>
      <c r="N63" s="15">
        <v>0</v>
      </c>
      <c r="O63" s="15">
        <v>0</v>
      </c>
      <c r="P63" s="15">
        <v>0</v>
      </c>
      <c r="Q63" s="15">
        <v>0</v>
      </c>
      <c r="R63" s="15">
        <v>0</v>
      </c>
      <c r="S63" s="15">
        <v>0</v>
      </c>
      <c r="T63" s="15">
        <v>0</v>
      </c>
      <c r="U63" s="15">
        <v>0</v>
      </c>
      <c r="V63" s="15">
        <v>0</v>
      </c>
      <c r="W63" s="15">
        <v>0</v>
      </c>
      <c r="X63" s="15">
        <v>0</v>
      </c>
      <c r="Y63" s="15">
        <v>0</v>
      </c>
      <c r="Z63" s="15">
        <v>0</v>
      </c>
      <c r="AA63" s="15">
        <v>0</v>
      </c>
      <c r="AB63" s="15">
        <v>0</v>
      </c>
      <c r="AC63" s="15">
        <v>0</v>
      </c>
      <c r="AD63" s="15">
        <v>0</v>
      </c>
      <c r="AE63" s="15">
        <v>0</v>
      </c>
      <c r="AF63" s="15">
        <v>0</v>
      </c>
      <c r="AG63" s="15">
        <v>0</v>
      </c>
      <c r="AH63" s="15">
        <v>0</v>
      </c>
      <c r="AI63" s="15">
        <v>0</v>
      </c>
      <c r="AJ63" s="15">
        <v>0</v>
      </c>
      <c r="AK63" s="15">
        <v>0</v>
      </c>
      <c r="AL63" s="15">
        <v>0</v>
      </c>
      <c r="AM63" s="15">
        <v>0</v>
      </c>
      <c r="AN63" s="15">
        <v>0</v>
      </c>
      <c r="AO63" s="15">
        <v>0</v>
      </c>
      <c r="AP63" s="15">
        <v>0</v>
      </c>
      <c r="AQ63" s="15">
        <v>0</v>
      </c>
      <c r="AR63" s="15">
        <v>0</v>
      </c>
      <c r="AS63" s="15">
        <v>0</v>
      </c>
      <c r="AT63" s="15">
        <v>0</v>
      </c>
      <c r="AU63" s="15">
        <v>0</v>
      </c>
      <c r="AZ63" s="18"/>
    </row>
    <row r="64" spans="1:52" s="19" customFormat="1" ht="13.5" thickBot="1" x14ac:dyDescent="0.25">
      <c r="A64" s="16" t="s">
        <v>75</v>
      </c>
      <c r="B64" s="17">
        <v>561</v>
      </c>
      <c r="C64" s="28">
        <v>102</v>
      </c>
      <c r="D64" s="15">
        <v>2</v>
      </c>
      <c r="E64" s="15">
        <v>2</v>
      </c>
      <c r="F64" s="15">
        <v>2</v>
      </c>
      <c r="G64" s="15">
        <v>0</v>
      </c>
      <c r="H64" s="15">
        <v>0</v>
      </c>
      <c r="I64" s="15">
        <v>0</v>
      </c>
      <c r="J64" s="15">
        <v>0</v>
      </c>
      <c r="K64" s="15">
        <v>0</v>
      </c>
      <c r="L64" s="15">
        <v>0</v>
      </c>
      <c r="M64" s="15">
        <v>0</v>
      </c>
      <c r="N64" s="15">
        <v>0</v>
      </c>
      <c r="O64" s="15">
        <v>0</v>
      </c>
      <c r="P64" s="15">
        <v>0</v>
      </c>
      <c r="Q64" s="15">
        <v>0</v>
      </c>
      <c r="R64" s="15">
        <v>0</v>
      </c>
      <c r="S64" s="15">
        <v>0</v>
      </c>
      <c r="T64" s="15">
        <v>0</v>
      </c>
      <c r="U64" s="15">
        <v>0</v>
      </c>
      <c r="V64" s="15">
        <v>0</v>
      </c>
      <c r="W64" s="15">
        <v>0</v>
      </c>
      <c r="X64" s="15">
        <v>0</v>
      </c>
      <c r="Y64" s="15">
        <v>0</v>
      </c>
      <c r="Z64" s="15">
        <v>0</v>
      </c>
      <c r="AA64" s="15">
        <v>0</v>
      </c>
      <c r="AB64" s="15">
        <v>0</v>
      </c>
      <c r="AC64" s="15">
        <v>2</v>
      </c>
      <c r="AD64" s="15">
        <v>0</v>
      </c>
      <c r="AE64" s="15">
        <v>2</v>
      </c>
      <c r="AF64" s="15">
        <v>0</v>
      </c>
      <c r="AG64" s="15">
        <v>0</v>
      </c>
      <c r="AH64" s="15">
        <v>0</v>
      </c>
      <c r="AI64" s="15">
        <v>0</v>
      </c>
      <c r="AJ64" s="15">
        <v>0</v>
      </c>
      <c r="AK64" s="15">
        <v>0</v>
      </c>
      <c r="AL64" s="15">
        <v>0</v>
      </c>
      <c r="AM64" s="15">
        <v>0</v>
      </c>
      <c r="AN64" s="15">
        <v>0</v>
      </c>
      <c r="AO64" s="15">
        <v>0</v>
      </c>
      <c r="AP64" s="15">
        <v>0</v>
      </c>
      <c r="AQ64" s="15">
        <v>0</v>
      </c>
      <c r="AR64" s="15">
        <v>0</v>
      </c>
      <c r="AS64" s="15">
        <v>0</v>
      </c>
      <c r="AT64" s="15">
        <v>0</v>
      </c>
      <c r="AU64" s="15">
        <v>0</v>
      </c>
      <c r="AZ64" s="18"/>
    </row>
    <row r="65" spans="1:52" s="19" customFormat="1" ht="13.5" hidden="1" thickBot="1" x14ac:dyDescent="0.25">
      <c r="A65" s="55" t="s">
        <v>76</v>
      </c>
      <c r="B65" s="17">
        <v>422</v>
      </c>
      <c r="C65" s="28">
        <v>47</v>
      </c>
      <c r="D65" s="15">
        <v>0</v>
      </c>
      <c r="E65" s="15">
        <v>1</v>
      </c>
      <c r="F65" s="15">
        <v>0</v>
      </c>
      <c r="G65" s="15">
        <v>0</v>
      </c>
      <c r="H65" s="15">
        <v>0</v>
      </c>
      <c r="I65" s="15">
        <v>2</v>
      </c>
      <c r="J65" s="15">
        <v>1</v>
      </c>
      <c r="K65" s="15">
        <v>0</v>
      </c>
      <c r="L65" s="15">
        <v>0</v>
      </c>
      <c r="M65" s="15">
        <v>0</v>
      </c>
      <c r="N65" s="15">
        <v>0</v>
      </c>
      <c r="O65" s="15">
        <v>0</v>
      </c>
      <c r="P65" s="15">
        <v>2</v>
      </c>
      <c r="Q65" s="15">
        <v>0</v>
      </c>
      <c r="R65" s="15">
        <v>0</v>
      </c>
      <c r="S65" s="15">
        <v>1</v>
      </c>
      <c r="T65" s="15">
        <v>0</v>
      </c>
      <c r="U65" s="15">
        <v>2</v>
      </c>
      <c r="V65" s="15">
        <v>0</v>
      </c>
      <c r="W65" s="15">
        <v>0</v>
      </c>
      <c r="X65" s="15">
        <v>0</v>
      </c>
      <c r="Y65" s="15">
        <v>0</v>
      </c>
      <c r="Z65" s="15">
        <v>0</v>
      </c>
      <c r="AA65" s="15">
        <v>0</v>
      </c>
      <c r="AB65" s="15">
        <v>0</v>
      </c>
      <c r="AC65" s="15">
        <v>0</v>
      </c>
      <c r="AD65" s="15">
        <v>1</v>
      </c>
      <c r="AE65" s="15">
        <v>2</v>
      </c>
      <c r="AF65" s="15">
        <v>0</v>
      </c>
      <c r="AG65" s="15">
        <v>1</v>
      </c>
      <c r="AH65" s="15">
        <v>2</v>
      </c>
      <c r="AI65" s="15">
        <v>2</v>
      </c>
      <c r="AJ65" s="15">
        <v>5</v>
      </c>
      <c r="AK65" s="15">
        <v>4</v>
      </c>
      <c r="AL65" s="15">
        <v>0</v>
      </c>
      <c r="AM65" s="15">
        <v>4</v>
      </c>
      <c r="AN65" s="15">
        <v>4</v>
      </c>
      <c r="AO65" s="15">
        <v>0</v>
      </c>
      <c r="AP65" s="15">
        <v>4</v>
      </c>
      <c r="AQ65" s="15">
        <v>0</v>
      </c>
      <c r="AR65" s="15">
        <v>1</v>
      </c>
      <c r="AS65" s="15">
        <v>0</v>
      </c>
      <c r="AT65" s="15">
        <v>0</v>
      </c>
      <c r="AU65" s="15">
        <v>0</v>
      </c>
      <c r="AZ65" s="18"/>
    </row>
    <row r="66" spans="1:52" s="19" customFormat="1" thickBot="1" x14ac:dyDescent="0.25">
      <c r="A66" s="20" t="s">
        <v>101</v>
      </c>
      <c r="B66" s="21">
        <v>315</v>
      </c>
      <c r="C66" s="22">
        <v>515</v>
      </c>
      <c r="D66" s="15">
        <v>2</v>
      </c>
      <c r="E66" s="15">
        <v>2</v>
      </c>
      <c r="F66" s="15">
        <v>2</v>
      </c>
      <c r="G66" s="15">
        <v>2</v>
      </c>
      <c r="H66" s="15">
        <v>4</v>
      </c>
      <c r="I66" s="15">
        <v>0</v>
      </c>
      <c r="J66" s="15">
        <v>0</v>
      </c>
      <c r="K66" s="15">
        <v>0</v>
      </c>
      <c r="L66" s="15">
        <v>0</v>
      </c>
      <c r="M66" s="15">
        <v>0</v>
      </c>
      <c r="N66" s="15">
        <v>0</v>
      </c>
      <c r="O66" s="15">
        <v>0</v>
      </c>
      <c r="P66" s="15">
        <v>0</v>
      </c>
      <c r="Q66" s="15">
        <v>2</v>
      </c>
      <c r="R66" s="15">
        <v>1</v>
      </c>
      <c r="S66" s="15">
        <v>-1</v>
      </c>
      <c r="T66" s="15">
        <v>0</v>
      </c>
      <c r="U66" s="15">
        <v>0</v>
      </c>
      <c r="V66" s="15">
        <v>0</v>
      </c>
      <c r="W66" s="15">
        <v>0</v>
      </c>
      <c r="X66" s="15">
        <v>0</v>
      </c>
      <c r="Y66" s="15">
        <v>0</v>
      </c>
      <c r="Z66" s="15">
        <v>0</v>
      </c>
      <c r="AA66" s="15">
        <v>0</v>
      </c>
      <c r="AB66" s="15">
        <v>0</v>
      </c>
      <c r="AC66" s="15">
        <v>0</v>
      </c>
      <c r="AD66" s="15">
        <v>0</v>
      </c>
      <c r="AE66" s="15">
        <v>0</v>
      </c>
      <c r="AF66" s="15">
        <v>0</v>
      </c>
      <c r="AG66" s="15">
        <v>0</v>
      </c>
      <c r="AH66" s="15">
        <v>0</v>
      </c>
      <c r="AI66" s="15">
        <v>2</v>
      </c>
      <c r="AJ66" s="15">
        <v>4</v>
      </c>
      <c r="AK66" s="15">
        <v>4</v>
      </c>
      <c r="AL66" s="15">
        <v>1</v>
      </c>
      <c r="AM66" s="15">
        <v>2</v>
      </c>
      <c r="AN66" s="15">
        <v>2</v>
      </c>
      <c r="AO66" s="15">
        <v>0</v>
      </c>
      <c r="AP66" s="15">
        <v>1</v>
      </c>
      <c r="AQ66" s="15">
        <v>4</v>
      </c>
      <c r="AR66" s="15">
        <v>0</v>
      </c>
      <c r="AS66" s="15">
        <v>0</v>
      </c>
      <c r="AT66" s="15">
        <v>0</v>
      </c>
      <c r="AU66" s="15">
        <v>0</v>
      </c>
      <c r="AZ66" s="18"/>
    </row>
    <row r="67" spans="1:52" s="19" customFormat="1" thickBot="1" x14ac:dyDescent="0.25">
      <c r="A67" s="20" t="s">
        <v>77</v>
      </c>
      <c r="B67" s="21">
        <v>603</v>
      </c>
      <c r="C67" s="22">
        <v>125</v>
      </c>
      <c r="D67" s="15">
        <v>0</v>
      </c>
      <c r="E67" s="15">
        <v>4</v>
      </c>
      <c r="F67" s="15">
        <v>0</v>
      </c>
      <c r="G67" s="15">
        <v>0</v>
      </c>
      <c r="H67" s="15">
        <v>0</v>
      </c>
      <c r="I67" s="15">
        <v>2</v>
      </c>
      <c r="J67" s="15">
        <v>0</v>
      </c>
      <c r="K67" s="15">
        <v>0</v>
      </c>
      <c r="L67" s="15">
        <v>0</v>
      </c>
      <c r="M67" s="15">
        <v>0</v>
      </c>
      <c r="N67" s="15">
        <v>0</v>
      </c>
      <c r="O67" s="15">
        <v>0</v>
      </c>
      <c r="P67" s="15">
        <v>2</v>
      </c>
      <c r="Q67" s="15">
        <v>0</v>
      </c>
      <c r="R67" s="15">
        <v>3</v>
      </c>
      <c r="S67" s="15">
        <v>1</v>
      </c>
      <c r="T67" s="15">
        <v>0</v>
      </c>
      <c r="U67" s="15">
        <v>1</v>
      </c>
      <c r="V67" s="15">
        <v>0</v>
      </c>
      <c r="W67" s="15">
        <v>0</v>
      </c>
      <c r="X67" s="15">
        <v>0</v>
      </c>
      <c r="Y67" s="15">
        <v>1</v>
      </c>
      <c r="Z67" s="15">
        <v>0</v>
      </c>
      <c r="AA67" s="15">
        <v>0</v>
      </c>
      <c r="AB67" s="15">
        <v>0</v>
      </c>
      <c r="AC67" s="15">
        <v>1</v>
      </c>
      <c r="AD67" s="15">
        <v>0</v>
      </c>
      <c r="AE67" s="15">
        <v>2</v>
      </c>
      <c r="AF67" s="15">
        <v>0</v>
      </c>
      <c r="AG67" s="15">
        <v>2</v>
      </c>
      <c r="AH67" s="15">
        <v>0</v>
      </c>
      <c r="AI67" s="15">
        <v>2</v>
      </c>
      <c r="AJ67" s="15">
        <v>0</v>
      </c>
      <c r="AK67" s="15">
        <v>0</v>
      </c>
      <c r="AL67" s="15">
        <v>0</v>
      </c>
      <c r="AM67" s="15">
        <v>1</v>
      </c>
      <c r="AN67" s="15">
        <v>1</v>
      </c>
      <c r="AO67" s="15">
        <v>0</v>
      </c>
      <c r="AP67" s="15">
        <v>0</v>
      </c>
      <c r="AQ67" s="15">
        <v>0</v>
      </c>
      <c r="AR67" s="15">
        <v>0</v>
      </c>
      <c r="AS67" s="15">
        <v>0</v>
      </c>
      <c r="AT67" s="15">
        <v>0</v>
      </c>
      <c r="AU67" s="15">
        <v>0</v>
      </c>
      <c r="AZ67" s="18"/>
    </row>
    <row r="68" spans="1:52" s="19" customFormat="1" ht="13.5" thickBot="1" x14ac:dyDescent="0.25">
      <c r="A68" s="16" t="s">
        <v>218</v>
      </c>
      <c r="B68" s="17">
        <v>325</v>
      </c>
      <c r="C68" s="28">
        <v>698</v>
      </c>
      <c r="D68" s="15">
        <v>2</v>
      </c>
      <c r="E68" s="15">
        <v>2</v>
      </c>
      <c r="F68" s="15">
        <v>-1</v>
      </c>
      <c r="G68" s="15">
        <v>0</v>
      </c>
      <c r="H68" s="15">
        <v>0</v>
      </c>
      <c r="I68" s="15">
        <v>0</v>
      </c>
      <c r="J68" s="15">
        <v>0</v>
      </c>
      <c r="K68" s="15">
        <v>0</v>
      </c>
      <c r="L68" s="15">
        <v>0</v>
      </c>
      <c r="M68" s="15">
        <v>0</v>
      </c>
      <c r="N68" s="15">
        <v>-3</v>
      </c>
      <c r="O68" s="15">
        <v>0</v>
      </c>
      <c r="P68" s="15">
        <v>0</v>
      </c>
      <c r="Q68" s="15">
        <v>0</v>
      </c>
      <c r="R68" s="15">
        <v>-1</v>
      </c>
      <c r="S68" s="15">
        <v>0</v>
      </c>
      <c r="T68" s="15">
        <v>0</v>
      </c>
      <c r="U68" s="15">
        <v>0</v>
      </c>
      <c r="V68" s="15">
        <v>0</v>
      </c>
      <c r="W68" s="15">
        <v>0</v>
      </c>
      <c r="X68" s="15">
        <v>0</v>
      </c>
      <c r="Y68" s="15">
        <v>0</v>
      </c>
      <c r="Z68" s="15">
        <v>0</v>
      </c>
      <c r="AA68" s="15">
        <v>0</v>
      </c>
      <c r="AB68" s="15">
        <v>0</v>
      </c>
      <c r="AC68" s="15">
        <v>-1</v>
      </c>
      <c r="AD68" s="15">
        <v>0</v>
      </c>
      <c r="AE68" s="15">
        <v>0</v>
      </c>
      <c r="AF68" s="15">
        <v>0</v>
      </c>
      <c r="AG68" s="15">
        <v>0</v>
      </c>
      <c r="AH68" s="15">
        <v>0</v>
      </c>
      <c r="AI68" s="15">
        <v>2</v>
      </c>
      <c r="AJ68" s="15">
        <v>0</v>
      </c>
      <c r="AK68" s="15">
        <v>0</v>
      </c>
      <c r="AL68" s="15">
        <v>0</v>
      </c>
      <c r="AM68" s="15">
        <v>0</v>
      </c>
      <c r="AN68" s="15">
        <v>0</v>
      </c>
      <c r="AO68" s="15">
        <v>0</v>
      </c>
      <c r="AP68" s="15">
        <v>0</v>
      </c>
      <c r="AQ68" s="15">
        <v>0</v>
      </c>
      <c r="AR68" s="15">
        <v>0</v>
      </c>
      <c r="AS68" s="15">
        <v>0</v>
      </c>
      <c r="AT68" s="15">
        <v>0</v>
      </c>
      <c r="AU68" s="15">
        <v>0</v>
      </c>
      <c r="AZ68" s="18"/>
    </row>
    <row r="69" spans="1:52" s="19" customFormat="1" ht="13.5" hidden="1" thickBot="1" x14ac:dyDescent="0.25">
      <c r="A69" s="55" t="s">
        <v>78</v>
      </c>
      <c r="B69" s="17">
        <v>423</v>
      </c>
      <c r="C69" s="28">
        <v>48</v>
      </c>
      <c r="D69" s="15">
        <v>2</v>
      </c>
      <c r="E69" s="15">
        <v>0</v>
      </c>
      <c r="F69" s="15">
        <v>2</v>
      </c>
      <c r="G69" s="15">
        <v>2</v>
      </c>
      <c r="H69" s="15">
        <v>1</v>
      </c>
      <c r="I69" s="15">
        <v>0</v>
      </c>
      <c r="J69" s="15">
        <v>0</v>
      </c>
      <c r="K69" s="15">
        <v>0</v>
      </c>
      <c r="L69" s="15">
        <v>0</v>
      </c>
      <c r="M69" s="15">
        <v>0</v>
      </c>
      <c r="N69" s="15">
        <v>4</v>
      </c>
      <c r="O69" s="15">
        <v>0</v>
      </c>
      <c r="P69" s="15">
        <v>0</v>
      </c>
      <c r="Q69" s="15">
        <v>0</v>
      </c>
      <c r="R69" s="15">
        <v>1</v>
      </c>
      <c r="S69" s="15">
        <v>1</v>
      </c>
      <c r="T69" s="15">
        <v>0</v>
      </c>
      <c r="U69" s="15">
        <v>-1</v>
      </c>
      <c r="V69" s="15">
        <v>-1</v>
      </c>
      <c r="W69" s="15">
        <v>0</v>
      </c>
      <c r="X69" s="15">
        <v>0</v>
      </c>
      <c r="Y69" s="15">
        <v>-2</v>
      </c>
      <c r="Z69" s="15">
        <v>0</v>
      </c>
      <c r="AA69" s="15">
        <v>-1</v>
      </c>
      <c r="AB69" s="15">
        <v>0</v>
      </c>
      <c r="AC69" s="15">
        <v>2</v>
      </c>
      <c r="AD69" s="15">
        <v>0</v>
      </c>
      <c r="AE69" s="15">
        <v>0</v>
      </c>
      <c r="AF69" s="15">
        <v>0</v>
      </c>
      <c r="AG69" s="15">
        <v>0</v>
      </c>
      <c r="AH69" s="15">
        <v>0</v>
      </c>
      <c r="AI69" s="15">
        <v>1</v>
      </c>
      <c r="AJ69" s="15">
        <v>0</v>
      </c>
      <c r="AK69" s="15">
        <v>0</v>
      </c>
      <c r="AL69" s="15">
        <v>0</v>
      </c>
      <c r="AM69" s="15">
        <v>0</v>
      </c>
      <c r="AN69" s="15">
        <v>0</v>
      </c>
      <c r="AO69" s="15">
        <v>1</v>
      </c>
      <c r="AP69" s="15">
        <v>0</v>
      </c>
      <c r="AQ69" s="15">
        <v>0</v>
      </c>
      <c r="AR69" s="15">
        <v>0</v>
      </c>
      <c r="AS69" s="15">
        <v>0</v>
      </c>
      <c r="AT69" s="15">
        <v>0</v>
      </c>
      <c r="AU69" s="15">
        <v>0</v>
      </c>
      <c r="AZ69" s="18"/>
    </row>
    <row r="70" spans="1:52" s="19" customFormat="1" thickBot="1" x14ac:dyDescent="0.25">
      <c r="A70" s="20" t="s">
        <v>35</v>
      </c>
      <c r="B70" s="21">
        <v>595</v>
      </c>
      <c r="C70" s="22">
        <v>122</v>
      </c>
      <c r="D70" s="15">
        <v>2</v>
      </c>
      <c r="E70" s="15">
        <v>2</v>
      </c>
      <c r="F70" s="15">
        <v>2</v>
      </c>
      <c r="G70" s="15">
        <v>0</v>
      </c>
      <c r="H70" s="15">
        <v>0</v>
      </c>
      <c r="I70" s="15">
        <v>0</v>
      </c>
      <c r="J70" s="15">
        <v>0</v>
      </c>
      <c r="K70" s="15">
        <v>0</v>
      </c>
      <c r="L70" s="15">
        <v>0</v>
      </c>
      <c r="M70" s="15">
        <v>0</v>
      </c>
      <c r="N70" s="15">
        <v>0</v>
      </c>
      <c r="O70" s="15">
        <v>0</v>
      </c>
      <c r="P70" s="15">
        <v>0</v>
      </c>
      <c r="Q70" s="15">
        <v>0</v>
      </c>
      <c r="R70" s="15">
        <v>0</v>
      </c>
      <c r="S70" s="15">
        <v>5</v>
      </c>
      <c r="T70" s="15">
        <v>5</v>
      </c>
      <c r="U70" s="15">
        <v>0</v>
      </c>
      <c r="V70" s="15">
        <v>0</v>
      </c>
      <c r="W70" s="15">
        <v>0</v>
      </c>
      <c r="X70" s="15">
        <v>0</v>
      </c>
      <c r="Y70" s="15">
        <v>0</v>
      </c>
      <c r="Z70" s="15">
        <v>0</v>
      </c>
      <c r="AA70" s="15">
        <v>0</v>
      </c>
      <c r="AB70" s="15">
        <v>0</v>
      </c>
      <c r="AC70" s="15">
        <v>1</v>
      </c>
      <c r="AD70" s="15">
        <v>0</v>
      </c>
      <c r="AE70" s="15">
        <v>2</v>
      </c>
      <c r="AF70" s="15">
        <v>2</v>
      </c>
      <c r="AG70" s="15">
        <v>0</v>
      </c>
      <c r="AH70" s="15">
        <v>0</v>
      </c>
      <c r="AI70" s="15">
        <v>0</v>
      </c>
      <c r="AJ70" s="15">
        <v>0</v>
      </c>
      <c r="AK70" s="15">
        <v>0</v>
      </c>
      <c r="AL70" s="15">
        <v>0</v>
      </c>
      <c r="AM70" s="15">
        <v>1</v>
      </c>
      <c r="AN70" s="15">
        <v>0</v>
      </c>
      <c r="AO70" s="15">
        <v>0</v>
      </c>
      <c r="AP70" s="15">
        <v>0</v>
      </c>
      <c r="AQ70" s="15">
        <v>0</v>
      </c>
      <c r="AR70" s="15">
        <v>0</v>
      </c>
      <c r="AS70" s="15">
        <v>0</v>
      </c>
      <c r="AT70" s="15">
        <v>0</v>
      </c>
      <c r="AU70" s="15">
        <v>0</v>
      </c>
      <c r="AZ70" s="18"/>
    </row>
    <row r="71" spans="1:52" s="19" customFormat="1" ht="13.5" thickBot="1" x14ac:dyDescent="0.25">
      <c r="A71" s="16" t="s">
        <v>79</v>
      </c>
      <c r="B71" s="17">
        <v>320</v>
      </c>
      <c r="C71" s="28">
        <v>7</v>
      </c>
      <c r="D71" s="15">
        <v>0</v>
      </c>
      <c r="E71" s="15">
        <v>0</v>
      </c>
      <c r="F71" s="15">
        <v>0</v>
      </c>
      <c r="G71" s="15">
        <v>0</v>
      </c>
      <c r="H71" s="15">
        <v>0</v>
      </c>
      <c r="I71" s="15">
        <v>0</v>
      </c>
      <c r="J71" s="15">
        <v>0</v>
      </c>
      <c r="K71" s="15">
        <v>0</v>
      </c>
      <c r="L71" s="15">
        <v>0</v>
      </c>
      <c r="M71" s="15">
        <v>0</v>
      </c>
      <c r="N71" s="15">
        <v>0</v>
      </c>
      <c r="O71" s="15">
        <v>0</v>
      </c>
      <c r="P71" s="15">
        <v>0</v>
      </c>
      <c r="Q71" s="15">
        <v>5</v>
      </c>
      <c r="R71" s="15">
        <v>0</v>
      </c>
      <c r="S71" s="15">
        <v>0</v>
      </c>
      <c r="T71" s="15">
        <v>0</v>
      </c>
      <c r="U71" s="15">
        <v>0</v>
      </c>
      <c r="V71" s="15">
        <v>0</v>
      </c>
      <c r="W71" s="15">
        <v>0</v>
      </c>
      <c r="X71" s="15">
        <v>0</v>
      </c>
      <c r="Y71" s="15">
        <v>0</v>
      </c>
      <c r="Z71" s="15">
        <v>0</v>
      </c>
      <c r="AA71" s="15">
        <v>0</v>
      </c>
      <c r="AB71" s="15">
        <v>0</v>
      </c>
      <c r="AC71" s="15">
        <v>0</v>
      </c>
      <c r="AD71" s="15">
        <v>0</v>
      </c>
      <c r="AE71" s="15">
        <v>0</v>
      </c>
      <c r="AF71" s="15">
        <v>0</v>
      </c>
      <c r="AG71" s="15">
        <v>0</v>
      </c>
      <c r="AH71" s="15">
        <v>0</v>
      </c>
      <c r="AI71" s="15">
        <v>0</v>
      </c>
      <c r="AJ71" s="15">
        <v>0</v>
      </c>
      <c r="AK71" s="15">
        <v>0</v>
      </c>
      <c r="AL71" s="15">
        <v>0</v>
      </c>
      <c r="AM71" s="15">
        <v>0</v>
      </c>
      <c r="AN71" s="15">
        <v>0</v>
      </c>
      <c r="AO71" s="15">
        <v>1</v>
      </c>
      <c r="AP71" s="15">
        <v>0</v>
      </c>
      <c r="AQ71" s="15">
        <v>0</v>
      </c>
      <c r="AR71" s="15">
        <v>0</v>
      </c>
      <c r="AS71" s="15">
        <v>0</v>
      </c>
      <c r="AT71" s="15">
        <v>0</v>
      </c>
      <c r="AU71" s="15">
        <v>0</v>
      </c>
      <c r="AZ71" s="18"/>
    </row>
    <row r="72" spans="1:52" s="19" customFormat="1" ht="13.5" thickBot="1" x14ac:dyDescent="0.25">
      <c r="A72" s="16" t="s">
        <v>133</v>
      </c>
      <c r="B72" s="17">
        <v>428</v>
      </c>
      <c r="C72" s="28">
        <v>479</v>
      </c>
      <c r="D72" s="15">
        <v>0</v>
      </c>
      <c r="E72" s="15">
        <v>0</v>
      </c>
      <c r="F72" s="15">
        <v>0</v>
      </c>
      <c r="G72" s="15">
        <v>0</v>
      </c>
      <c r="H72" s="15">
        <v>0</v>
      </c>
      <c r="I72" s="15">
        <v>0</v>
      </c>
      <c r="J72" s="15">
        <v>0</v>
      </c>
      <c r="K72" s="15">
        <v>0</v>
      </c>
      <c r="L72" s="15">
        <v>0</v>
      </c>
      <c r="M72" s="15">
        <v>2</v>
      </c>
      <c r="N72" s="15">
        <v>2</v>
      </c>
      <c r="O72" s="15">
        <v>0</v>
      </c>
      <c r="P72" s="15">
        <v>0</v>
      </c>
      <c r="Q72" s="15">
        <v>5</v>
      </c>
      <c r="R72" s="15">
        <v>0</v>
      </c>
      <c r="S72" s="15">
        <v>0</v>
      </c>
      <c r="T72" s="15">
        <v>0</v>
      </c>
      <c r="U72" s="15">
        <v>1</v>
      </c>
      <c r="V72" s="15">
        <v>1</v>
      </c>
      <c r="W72" s="15">
        <v>1</v>
      </c>
      <c r="X72" s="15">
        <v>2</v>
      </c>
      <c r="Y72" s="15">
        <v>0</v>
      </c>
      <c r="Z72" s="15">
        <v>1</v>
      </c>
      <c r="AA72" s="15">
        <v>-1</v>
      </c>
      <c r="AB72" s="15">
        <v>1</v>
      </c>
      <c r="AC72" s="15">
        <v>1</v>
      </c>
      <c r="AD72" s="15">
        <v>0</v>
      </c>
      <c r="AE72" s="15">
        <v>0</v>
      </c>
      <c r="AF72" s="15">
        <v>0</v>
      </c>
      <c r="AG72" s="15">
        <v>0</v>
      </c>
      <c r="AH72" s="15">
        <v>0</v>
      </c>
      <c r="AI72" s="15">
        <v>2</v>
      </c>
      <c r="AJ72" s="15">
        <v>0</v>
      </c>
      <c r="AK72" s="15">
        <v>0</v>
      </c>
      <c r="AL72" s="15">
        <v>0</v>
      </c>
      <c r="AM72" s="15">
        <v>0</v>
      </c>
      <c r="AN72" s="15">
        <v>0</v>
      </c>
      <c r="AO72" s="15">
        <v>1</v>
      </c>
      <c r="AP72" s="15">
        <v>0</v>
      </c>
      <c r="AQ72" s="15">
        <v>0</v>
      </c>
      <c r="AR72" s="15">
        <v>0</v>
      </c>
      <c r="AS72" s="15">
        <v>0</v>
      </c>
      <c r="AT72" s="15">
        <v>0</v>
      </c>
      <c r="AU72" s="15">
        <v>2</v>
      </c>
      <c r="AZ72" s="18"/>
    </row>
    <row r="73" spans="1:52" s="19" customFormat="1" ht="13.5" thickBot="1" x14ac:dyDescent="0.25">
      <c r="A73" s="16" t="s">
        <v>80</v>
      </c>
      <c r="B73" s="17">
        <v>388</v>
      </c>
      <c r="C73" s="28">
        <v>34</v>
      </c>
      <c r="D73" s="15">
        <v>0</v>
      </c>
      <c r="E73" s="15">
        <v>0</v>
      </c>
      <c r="F73" s="15">
        <v>0</v>
      </c>
      <c r="G73" s="15">
        <v>0</v>
      </c>
      <c r="H73" s="15">
        <v>0</v>
      </c>
      <c r="I73" s="15">
        <v>0</v>
      </c>
      <c r="J73" s="15">
        <v>0</v>
      </c>
      <c r="K73" s="15">
        <v>0</v>
      </c>
      <c r="L73" s="15">
        <v>0</v>
      </c>
      <c r="M73" s="15">
        <v>0</v>
      </c>
      <c r="N73" s="15">
        <v>1</v>
      </c>
      <c r="O73" s="15">
        <v>-1</v>
      </c>
      <c r="P73" s="15">
        <v>0</v>
      </c>
      <c r="Q73" s="15">
        <v>5</v>
      </c>
      <c r="R73" s="15">
        <v>0</v>
      </c>
      <c r="S73" s="15">
        <v>0</v>
      </c>
      <c r="T73" s="15">
        <v>0</v>
      </c>
      <c r="U73" s="15">
        <v>0</v>
      </c>
      <c r="V73" s="15">
        <v>0</v>
      </c>
      <c r="W73" s="15">
        <v>0</v>
      </c>
      <c r="X73" s="15">
        <v>0</v>
      </c>
      <c r="Y73" s="15">
        <v>-1</v>
      </c>
      <c r="Z73" s="15">
        <v>0</v>
      </c>
      <c r="AA73" s="15">
        <v>1</v>
      </c>
      <c r="AB73" s="15">
        <v>0</v>
      </c>
      <c r="AC73" s="15">
        <v>0</v>
      </c>
      <c r="AD73" s="15">
        <v>0</v>
      </c>
      <c r="AE73" s="15">
        <v>0</v>
      </c>
      <c r="AF73" s="15">
        <v>0</v>
      </c>
      <c r="AG73" s="15">
        <v>0</v>
      </c>
      <c r="AH73" s="15">
        <v>0</v>
      </c>
      <c r="AI73" s="15">
        <v>2</v>
      </c>
      <c r="AJ73" s="15">
        <v>0</v>
      </c>
      <c r="AK73" s="15">
        <v>0</v>
      </c>
      <c r="AL73" s="15">
        <v>0</v>
      </c>
      <c r="AM73" s="15">
        <v>0</v>
      </c>
      <c r="AN73" s="15">
        <v>0</v>
      </c>
      <c r="AO73" s="15">
        <v>1</v>
      </c>
      <c r="AP73" s="15">
        <v>0</v>
      </c>
      <c r="AQ73" s="15">
        <v>0</v>
      </c>
      <c r="AR73" s="15">
        <v>0</v>
      </c>
      <c r="AS73" s="15">
        <v>0</v>
      </c>
      <c r="AT73" s="15">
        <v>0</v>
      </c>
      <c r="AU73" s="15">
        <v>0</v>
      </c>
      <c r="AZ73" s="18"/>
    </row>
    <row r="74" spans="1:52" s="19" customFormat="1" ht="13.5" thickBot="1" x14ac:dyDescent="0.25">
      <c r="A74" s="16" t="s">
        <v>81</v>
      </c>
      <c r="B74" s="17">
        <v>464</v>
      </c>
      <c r="C74" s="28">
        <v>75</v>
      </c>
      <c r="D74" s="15">
        <v>1</v>
      </c>
      <c r="E74" s="15">
        <v>0</v>
      </c>
      <c r="F74" s="15">
        <v>1</v>
      </c>
      <c r="G74" s="15">
        <v>0</v>
      </c>
      <c r="H74" s="15">
        <v>0</v>
      </c>
      <c r="I74" s="15">
        <v>-2</v>
      </c>
      <c r="J74" s="15">
        <v>0</v>
      </c>
      <c r="K74" s="15">
        <v>0</v>
      </c>
      <c r="L74" s="15">
        <v>0</v>
      </c>
      <c r="M74" s="15">
        <v>1</v>
      </c>
      <c r="N74" s="15">
        <v>1</v>
      </c>
      <c r="O74" s="15">
        <v>1</v>
      </c>
      <c r="P74" s="15">
        <v>0</v>
      </c>
      <c r="Q74" s="15">
        <v>4</v>
      </c>
      <c r="R74" s="15">
        <v>0</v>
      </c>
      <c r="S74" s="15">
        <v>1</v>
      </c>
      <c r="T74" s="15">
        <v>1</v>
      </c>
      <c r="U74" s="15">
        <v>1</v>
      </c>
      <c r="V74" s="15">
        <v>1</v>
      </c>
      <c r="W74" s="15">
        <v>1</v>
      </c>
      <c r="X74" s="15">
        <v>1</v>
      </c>
      <c r="Y74" s="15">
        <v>1</v>
      </c>
      <c r="Z74" s="15">
        <v>1</v>
      </c>
      <c r="AA74" s="15">
        <v>1</v>
      </c>
      <c r="AB74" s="15">
        <v>1</v>
      </c>
      <c r="AC74" s="15">
        <v>1</v>
      </c>
      <c r="AD74" s="15">
        <v>0</v>
      </c>
      <c r="AE74" s="15">
        <v>0</v>
      </c>
      <c r="AF74" s="15">
        <v>0</v>
      </c>
      <c r="AG74" s="15">
        <v>0</v>
      </c>
      <c r="AH74" s="15">
        <v>0</v>
      </c>
      <c r="AI74" s="15">
        <v>2</v>
      </c>
      <c r="AJ74" s="15">
        <v>0</v>
      </c>
      <c r="AK74" s="15">
        <v>0</v>
      </c>
      <c r="AL74" s="15">
        <v>0</v>
      </c>
      <c r="AM74" s="15">
        <v>0</v>
      </c>
      <c r="AN74" s="15">
        <v>0</v>
      </c>
      <c r="AO74" s="15">
        <v>0</v>
      </c>
      <c r="AP74" s="15">
        <v>0</v>
      </c>
      <c r="AQ74" s="15">
        <v>0</v>
      </c>
      <c r="AR74" s="15">
        <v>0</v>
      </c>
      <c r="AS74" s="15">
        <v>0</v>
      </c>
      <c r="AT74" s="15">
        <v>0</v>
      </c>
      <c r="AU74" s="15">
        <v>2</v>
      </c>
      <c r="AZ74" s="18"/>
    </row>
    <row r="75" spans="1:52" s="19" customFormat="1" ht="13.5" thickBot="1" x14ac:dyDescent="0.25">
      <c r="A75" s="16" t="s">
        <v>115</v>
      </c>
      <c r="B75" s="17">
        <v>430</v>
      </c>
      <c r="C75" s="28">
        <v>480</v>
      </c>
      <c r="D75" s="15">
        <v>0</v>
      </c>
      <c r="E75" s="15">
        <v>0</v>
      </c>
      <c r="F75" s="15">
        <v>0</v>
      </c>
      <c r="G75" s="15">
        <v>0</v>
      </c>
      <c r="H75" s="15">
        <v>0</v>
      </c>
      <c r="I75" s="15">
        <v>0</v>
      </c>
      <c r="J75" s="15">
        <v>0</v>
      </c>
      <c r="K75" s="15">
        <v>0</v>
      </c>
      <c r="L75" s="15">
        <v>0</v>
      </c>
      <c r="M75" s="15">
        <v>1</v>
      </c>
      <c r="N75" s="15">
        <v>1</v>
      </c>
      <c r="O75" s="15">
        <v>1</v>
      </c>
      <c r="P75" s="15">
        <v>0</v>
      </c>
      <c r="Q75" s="15">
        <v>3</v>
      </c>
      <c r="R75" s="15">
        <v>0</v>
      </c>
      <c r="S75" s="15">
        <v>0</v>
      </c>
      <c r="T75" s="15">
        <v>0</v>
      </c>
      <c r="U75" s="15">
        <v>1</v>
      </c>
      <c r="V75" s="15">
        <v>1</v>
      </c>
      <c r="W75" s="15">
        <v>1</v>
      </c>
      <c r="X75" s="15">
        <v>2</v>
      </c>
      <c r="Y75" s="15">
        <v>0</v>
      </c>
      <c r="Z75" s="15">
        <v>0</v>
      </c>
      <c r="AA75" s="15">
        <v>0</v>
      </c>
      <c r="AB75" s="15">
        <v>1</v>
      </c>
      <c r="AC75" s="15">
        <v>1</v>
      </c>
      <c r="AD75" s="15">
        <v>0</v>
      </c>
      <c r="AE75" s="15">
        <v>0</v>
      </c>
      <c r="AF75" s="15">
        <v>0</v>
      </c>
      <c r="AG75" s="15">
        <v>0</v>
      </c>
      <c r="AH75" s="15">
        <v>0</v>
      </c>
      <c r="AI75" s="15">
        <v>2</v>
      </c>
      <c r="AJ75" s="15">
        <v>0</v>
      </c>
      <c r="AK75" s="15">
        <v>0</v>
      </c>
      <c r="AL75" s="15">
        <v>0</v>
      </c>
      <c r="AM75" s="15">
        <v>0</v>
      </c>
      <c r="AN75" s="15">
        <v>0</v>
      </c>
      <c r="AO75" s="15">
        <v>0</v>
      </c>
      <c r="AP75" s="15">
        <v>0</v>
      </c>
      <c r="AQ75" s="15">
        <v>0</v>
      </c>
      <c r="AR75" s="15">
        <v>0</v>
      </c>
      <c r="AS75" s="15">
        <v>0</v>
      </c>
      <c r="AT75" s="15">
        <v>0</v>
      </c>
      <c r="AU75" s="15">
        <v>2</v>
      </c>
      <c r="AZ75" s="18"/>
    </row>
    <row r="76" spans="1:52" s="19" customFormat="1" ht="13.5" thickBot="1" x14ac:dyDescent="0.25">
      <c r="A76" s="16" t="s">
        <v>116</v>
      </c>
      <c r="B76" s="17">
        <v>436</v>
      </c>
      <c r="C76" s="28">
        <v>61</v>
      </c>
      <c r="D76" s="15">
        <v>0</v>
      </c>
      <c r="E76" s="15">
        <v>0</v>
      </c>
      <c r="F76" s="15">
        <v>0</v>
      </c>
      <c r="G76" s="15">
        <v>2</v>
      </c>
      <c r="H76" s="15">
        <v>1</v>
      </c>
      <c r="I76" s="15">
        <v>0</v>
      </c>
      <c r="J76" s="15">
        <v>0</v>
      </c>
      <c r="K76" s="15">
        <v>0</v>
      </c>
      <c r="L76" s="15">
        <v>0</v>
      </c>
      <c r="M76" s="15">
        <v>-1</v>
      </c>
      <c r="N76" s="15">
        <v>2</v>
      </c>
      <c r="O76" s="15">
        <v>-1</v>
      </c>
      <c r="P76" s="15">
        <v>0</v>
      </c>
      <c r="Q76" s="15">
        <v>2</v>
      </c>
      <c r="R76" s="15">
        <v>0</v>
      </c>
      <c r="S76" s="15">
        <v>0</v>
      </c>
      <c r="T76" s="15">
        <v>0</v>
      </c>
      <c r="U76" s="15">
        <v>0</v>
      </c>
      <c r="V76" s="15">
        <v>-1</v>
      </c>
      <c r="W76" s="15">
        <v>0</v>
      </c>
      <c r="X76" s="15">
        <v>0</v>
      </c>
      <c r="Y76" s="15">
        <v>0</v>
      </c>
      <c r="Z76" s="15">
        <v>0</v>
      </c>
      <c r="AA76" s="15">
        <v>0</v>
      </c>
      <c r="AB76" s="15">
        <v>0</v>
      </c>
      <c r="AC76" s="15">
        <v>2</v>
      </c>
      <c r="AD76" s="15">
        <v>0</v>
      </c>
      <c r="AE76" s="15">
        <v>0</v>
      </c>
      <c r="AF76" s="15">
        <v>0</v>
      </c>
      <c r="AG76" s="15">
        <v>0</v>
      </c>
      <c r="AH76" s="15">
        <v>0</v>
      </c>
      <c r="AI76" s="15">
        <v>2</v>
      </c>
      <c r="AJ76" s="15">
        <v>0</v>
      </c>
      <c r="AK76" s="15">
        <v>0</v>
      </c>
      <c r="AL76" s="15">
        <v>0</v>
      </c>
      <c r="AM76" s="15">
        <v>2</v>
      </c>
      <c r="AN76" s="15">
        <v>-1</v>
      </c>
      <c r="AO76" s="15">
        <v>2</v>
      </c>
      <c r="AP76" s="15">
        <v>-1</v>
      </c>
      <c r="AQ76" s="15">
        <v>0</v>
      </c>
      <c r="AR76" s="15">
        <v>0</v>
      </c>
      <c r="AS76" s="15">
        <v>4</v>
      </c>
      <c r="AT76" s="15">
        <v>0</v>
      </c>
      <c r="AU76" s="15">
        <v>2</v>
      </c>
      <c r="AZ76" s="18"/>
    </row>
    <row r="77" spans="1:52" s="19" customFormat="1" ht="13.5" thickBot="1" x14ac:dyDescent="0.25">
      <c r="A77" s="16" t="s">
        <v>82</v>
      </c>
      <c r="B77" s="17">
        <v>441</v>
      </c>
      <c r="C77" s="28">
        <v>62</v>
      </c>
      <c r="D77" s="15">
        <v>0</v>
      </c>
      <c r="E77" s="15">
        <v>0</v>
      </c>
      <c r="F77" s="15">
        <v>0</v>
      </c>
      <c r="G77" s="15">
        <v>0</v>
      </c>
      <c r="H77" s="15">
        <v>0</v>
      </c>
      <c r="I77" s="15">
        <v>0</v>
      </c>
      <c r="J77" s="15">
        <v>0</v>
      </c>
      <c r="K77" s="15">
        <v>0</v>
      </c>
      <c r="L77" s="15">
        <v>1</v>
      </c>
      <c r="M77" s="15">
        <v>2</v>
      </c>
      <c r="N77" s="15">
        <v>2</v>
      </c>
      <c r="O77" s="15">
        <v>2</v>
      </c>
      <c r="P77" s="15">
        <v>0</v>
      </c>
      <c r="Q77" s="15">
        <v>2</v>
      </c>
      <c r="R77" s="15">
        <v>0</v>
      </c>
      <c r="S77" s="15">
        <v>2</v>
      </c>
      <c r="T77" s="15">
        <v>2</v>
      </c>
      <c r="U77" s="15">
        <v>2</v>
      </c>
      <c r="V77" s="15">
        <v>2</v>
      </c>
      <c r="W77" s="15">
        <v>0</v>
      </c>
      <c r="X77" s="15">
        <v>2</v>
      </c>
      <c r="Y77" s="15">
        <v>2</v>
      </c>
      <c r="Z77" s="15">
        <v>1</v>
      </c>
      <c r="AA77" s="15">
        <v>1</v>
      </c>
      <c r="AB77" s="15">
        <v>1</v>
      </c>
      <c r="AC77" s="15">
        <v>1</v>
      </c>
      <c r="AD77" s="15">
        <v>0</v>
      </c>
      <c r="AE77" s="15">
        <v>1</v>
      </c>
      <c r="AF77" s="15">
        <v>0</v>
      </c>
      <c r="AG77" s="15">
        <v>1</v>
      </c>
      <c r="AH77" s="15">
        <v>0</v>
      </c>
      <c r="AI77" s="15">
        <v>2</v>
      </c>
      <c r="AJ77" s="15">
        <v>0</v>
      </c>
      <c r="AK77" s="15">
        <v>1</v>
      </c>
      <c r="AL77" s="15">
        <v>0</v>
      </c>
      <c r="AM77" s="15">
        <v>0</v>
      </c>
      <c r="AN77" s="15">
        <v>0</v>
      </c>
      <c r="AO77" s="15">
        <v>1</v>
      </c>
      <c r="AP77" s="15">
        <v>0</v>
      </c>
      <c r="AQ77" s="15">
        <v>4</v>
      </c>
      <c r="AR77" s="15">
        <v>0</v>
      </c>
      <c r="AS77" s="15">
        <v>0</v>
      </c>
      <c r="AT77" s="15">
        <v>2</v>
      </c>
      <c r="AU77" s="15">
        <v>2</v>
      </c>
      <c r="AZ77" s="18"/>
    </row>
    <row r="78" spans="1:52" s="19" customFormat="1" ht="13.5" thickBot="1" x14ac:dyDescent="0.25">
      <c r="A78" s="16" t="s">
        <v>83</v>
      </c>
      <c r="B78" s="17">
        <v>443</v>
      </c>
      <c r="C78" s="28">
        <v>64</v>
      </c>
      <c r="D78" s="15">
        <v>0</v>
      </c>
      <c r="E78" s="15">
        <v>1</v>
      </c>
      <c r="F78" s="15">
        <v>0</v>
      </c>
      <c r="G78" s="15">
        <v>0</v>
      </c>
      <c r="H78" s="15">
        <v>0</v>
      </c>
      <c r="I78" s="15">
        <v>0</v>
      </c>
      <c r="J78" s="15">
        <v>0</v>
      </c>
      <c r="K78" s="15">
        <v>0</v>
      </c>
      <c r="L78" s="15">
        <v>0</v>
      </c>
      <c r="M78" s="15">
        <v>1</v>
      </c>
      <c r="N78" s="15">
        <v>0</v>
      </c>
      <c r="O78" s="15">
        <v>0</v>
      </c>
      <c r="P78" s="15">
        <v>0</v>
      </c>
      <c r="Q78" s="15">
        <v>3</v>
      </c>
      <c r="R78" s="15">
        <v>0</v>
      </c>
      <c r="S78" s="15">
        <v>1</v>
      </c>
      <c r="T78" s="15">
        <v>1</v>
      </c>
      <c r="U78" s="15">
        <v>1</v>
      </c>
      <c r="V78" s="15">
        <v>1</v>
      </c>
      <c r="W78" s="15">
        <v>1</v>
      </c>
      <c r="X78" s="15">
        <v>1</v>
      </c>
      <c r="Y78" s="15">
        <v>1</v>
      </c>
      <c r="Z78" s="15">
        <v>1</v>
      </c>
      <c r="AA78" s="15">
        <v>1</v>
      </c>
      <c r="AB78" s="15">
        <v>1</v>
      </c>
      <c r="AC78" s="15">
        <v>0</v>
      </c>
      <c r="AD78" s="15">
        <v>0</v>
      </c>
      <c r="AE78" s="15">
        <v>1</v>
      </c>
      <c r="AF78" s="15">
        <v>0</v>
      </c>
      <c r="AG78" s="15">
        <v>0</v>
      </c>
      <c r="AH78" s="15">
        <v>0</v>
      </c>
      <c r="AI78" s="15">
        <v>2</v>
      </c>
      <c r="AJ78" s="15">
        <v>0</v>
      </c>
      <c r="AK78" s="15">
        <v>0</v>
      </c>
      <c r="AL78" s="15">
        <v>0</v>
      </c>
      <c r="AM78" s="15">
        <v>0</v>
      </c>
      <c r="AN78" s="15">
        <v>0</v>
      </c>
      <c r="AO78" s="15">
        <v>1</v>
      </c>
      <c r="AP78" s="15">
        <v>0</v>
      </c>
      <c r="AQ78" s="15">
        <v>0</v>
      </c>
      <c r="AR78" s="15">
        <v>0</v>
      </c>
      <c r="AS78" s="15">
        <v>0</v>
      </c>
      <c r="AT78" s="15">
        <v>0</v>
      </c>
      <c r="AU78" s="15">
        <v>2</v>
      </c>
      <c r="AZ78" s="18"/>
    </row>
    <row r="79" spans="1:52" s="19" customFormat="1" ht="13.5" thickBot="1" x14ac:dyDescent="0.25">
      <c r="A79" s="16" t="s">
        <v>84</v>
      </c>
      <c r="B79" s="17">
        <v>447</v>
      </c>
      <c r="C79" s="28">
        <v>65</v>
      </c>
      <c r="D79" s="15">
        <v>0</v>
      </c>
      <c r="E79" s="15">
        <v>0</v>
      </c>
      <c r="F79" s="15">
        <v>0</v>
      </c>
      <c r="G79" s="15">
        <v>0</v>
      </c>
      <c r="H79" s="15">
        <v>0</v>
      </c>
      <c r="I79" s="15">
        <v>0</v>
      </c>
      <c r="J79" s="15">
        <v>0</v>
      </c>
      <c r="K79" s="15">
        <v>0</v>
      </c>
      <c r="L79" s="15">
        <v>0</v>
      </c>
      <c r="M79" s="15">
        <v>0</v>
      </c>
      <c r="N79" s="15">
        <v>1</v>
      </c>
      <c r="O79" s="15">
        <v>0</v>
      </c>
      <c r="P79" s="15">
        <v>0</v>
      </c>
      <c r="Q79" s="15">
        <v>2</v>
      </c>
      <c r="R79" s="15">
        <v>0</v>
      </c>
      <c r="S79" s="15">
        <v>2</v>
      </c>
      <c r="T79" s="15">
        <v>0</v>
      </c>
      <c r="U79" s="15">
        <v>2</v>
      </c>
      <c r="V79" s="15">
        <v>0</v>
      </c>
      <c r="W79" s="15">
        <v>2</v>
      </c>
      <c r="X79" s="15">
        <v>0</v>
      </c>
      <c r="Y79" s="15">
        <v>2</v>
      </c>
      <c r="Z79" s="15">
        <v>0</v>
      </c>
      <c r="AA79" s="15">
        <v>2</v>
      </c>
      <c r="AB79" s="15">
        <v>0</v>
      </c>
      <c r="AC79" s="15">
        <v>2</v>
      </c>
      <c r="AD79" s="15">
        <v>0</v>
      </c>
      <c r="AE79" s="15">
        <v>0</v>
      </c>
      <c r="AF79" s="15">
        <v>0</v>
      </c>
      <c r="AG79" s="15">
        <v>0</v>
      </c>
      <c r="AH79" s="15">
        <v>0</v>
      </c>
      <c r="AI79" s="15">
        <v>0</v>
      </c>
      <c r="AJ79" s="15">
        <v>0</v>
      </c>
      <c r="AK79" s="15">
        <v>0</v>
      </c>
      <c r="AL79" s="15">
        <v>0</v>
      </c>
      <c r="AM79" s="15">
        <v>0</v>
      </c>
      <c r="AN79" s="15">
        <v>0</v>
      </c>
      <c r="AO79" s="15">
        <v>0</v>
      </c>
      <c r="AP79" s="15">
        <v>0</v>
      </c>
      <c r="AQ79" s="15">
        <v>0</v>
      </c>
      <c r="AR79" s="15">
        <v>0</v>
      </c>
      <c r="AS79" s="15">
        <v>0</v>
      </c>
      <c r="AT79" s="15">
        <v>0</v>
      </c>
      <c r="AU79" s="15">
        <v>2</v>
      </c>
      <c r="AZ79" s="18"/>
    </row>
    <row r="80" spans="1:52" s="19" customFormat="1" ht="13.5" thickBot="1" x14ac:dyDescent="0.25">
      <c r="A80" s="16" t="s">
        <v>16</v>
      </c>
      <c r="B80" s="17">
        <v>449</v>
      </c>
      <c r="C80" s="28">
        <v>66</v>
      </c>
      <c r="D80" s="15">
        <v>0</v>
      </c>
      <c r="E80" s="15">
        <v>2</v>
      </c>
      <c r="F80" s="15">
        <v>0</v>
      </c>
      <c r="G80" s="15">
        <v>0</v>
      </c>
      <c r="H80" s="15">
        <v>0</v>
      </c>
      <c r="I80" s="15">
        <v>0</v>
      </c>
      <c r="J80" s="15">
        <v>0</v>
      </c>
      <c r="K80" s="15">
        <v>0</v>
      </c>
      <c r="L80" s="15">
        <v>5</v>
      </c>
      <c r="M80" s="15">
        <v>1</v>
      </c>
      <c r="N80" s="15">
        <v>1</v>
      </c>
      <c r="O80" s="15">
        <v>1</v>
      </c>
      <c r="P80" s="15">
        <v>0</v>
      </c>
      <c r="Q80" s="15">
        <v>2</v>
      </c>
      <c r="R80" s="15">
        <v>0</v>
      </c>
      <c r="S80" s="15">
        <v>2</v>
      </c>
      <c r="T80" s="15">
        <v>2</v>
      </c>
      <c r="U80" s="15">
        <v>2</v>
      </c>
      <c r="V80" s="15">
        <v>2</v>
      </c>
      <c r="W80" s="15">
        <v>2</v>
      </c>
      <c r="X80" s="15">
        <v>2</v>
      </c>
      <c r="Y80" s="15">
        <v>2</v>
      </c>
      <c r="Z80" s="15">
        <v>2</v>
      </c>
      <c r="AA80" s="15">
        <v>2</v>
      </c>
      <c r="AB80" s="15">
        <v>2</v>
      </c>
      <c r="AC80" s="15">
        <v>2</v>
      </c>
      <c r="AD80" s="15">
        <v>0</v>
      </c>
      <c r="AE80" s="15">
        <v>2</v>
      </c>
      <c r="AF80" s="15">
        <v>0</v>
      </c>
      <c r="AG80" s="15">
        <v>0</v>
      </c>
      <c r="AH80" s="15">
        <v>0</v>
      </c>
      <c r="AI80" s="15">
        <v>2</v>
      </c>
      <c r="AJ80" s="15">
        <v>0</v>
      </c>
      <c r="AK80" s="15">
        <v>0</v>
      </c>
      <c r="AL80" s="15">
        <v>0</v>
      </c>
      <c r="AM80" s="15">
        <v>0</v>
      </c>
      <c r="AN80" s="15">
        <v>0</v>
      </c>
      <c r="AO80" s="15">
        <v>0</v>
      </c>
      <c r="AP80" s="15">
        <v>0</v>
      </c>
      <c r="AQ80" s="15">
        <v>0</v>
      </c>
      <c r="AR80" s="15">
        <v>0</v>
      </c>
      <c r="AS80" s="15">
        <v>0</v>
      </c>
      <c r="AT80" s="15">
        <v>0</v>
      </c>
      <c r="AU80" s="15">
        <v>2</v>
      </c>
      <c r="AZ80" s="18"/>
    </row>
    <row r="81" spans="1:52" s="19" customFormat="1" ht="13.5" hidden="1" thickBot="1" x14ac:dyDescent="0.25">
      <c r="A81" s="55" t="s">
        <v>141</v>
      </c>
      <c r="B81" s="17">
        <v>527</v>
      </c>
      <c r="C81" s="28">
        <v>362</v>
      </c>
      <c r="D81" s="15">
        <v>0</v>
      </c>
      <c r="E81" s="15">
        <v>0</v>
      </c>
      <c r="F81" s="15">
        <v>4</v>
      </c>
      <c r="G81" s="15">
        <v>4</v>
      </c>
      <c r="H81" s="15">
        <v>0</v>
      </c>
      <c r="I81" s="15">
        <v>0</v>
      </c>
      <c r="J81" s="15">
        <v>0</v>
      </c>
      <c r="K81" s="15">
        <v>0</v>
      </c>
      <c r="L81" s="15">
        <v>2</v>
      </c>
      <c r="M81" s="15">
        <v>0</v>
      </c>
      <c r="N81" s="15">
        <v>-2</v>
      </c>
      <c r="O81" s="15">
        <v>0</v>
      </c>
      <c r="P81" s="15">
        <v>0</v>
      </c>
      <c r="Q81" s="15">
        <v>0</v>
      </c>
      <c r="R81" s="15">
        <v>0</v>
      </c>
      <c r="S81" s="15">
        <v>2</v>
      </c>
      <c r="T81" s="15">
        <v>2</v>
      </c>
      <c r="U81" s="15">
        <v>2</v>
      </c>
      <c r="V81" s="15">
        <v>2</v>
      </c>
      <c r="W81" s="15">
        <v>0</v>
      </c>
      <c r="X81" s="15">
        <v>2</v>
      </c>
      <c r="Y81" s="15">
        <v>2</v>
      </c>
      <c r="Z81" s="15">
        <v>2</v>
      </c>
      <c r="AA81" s="15">
        <v>0</v>
      </c>
      <c r="AB81" s="15">
        <v>2</v>
      </c>
      <c r="AC81" s="15">
        <v>2</v>
      </c>
      <c r="AD81" s="15">
        <v>0</v>
      </c>
      <c r="AE81" s="15">
        <v>0</v>
      </c>
      <c r="AF81" s="15">
        <v>0</v>
      </c>
      <c r="AG81" s="15">
        <v>0</v>
      </c>
      <c r="AH81" s="15">
        <v>0</v>
      </c>
      <c r="AI81" s="15">
        <v>0</v>
      </c>
      <c r="AJ81" s="15">
        <v>0</v>
      </c>
      <c r="AK81" s="15">
        <v>0</v>
      </c>
      <c r="AL81" s="15">
        <v>0</v>
      </c>
      <c r="AM81" s="15">
        <v>0</v>
      </c>
      <c r="AN81" s="15">
        <v>0</v>
      </c>
      <c r="AO81" s="15">
        <v>0</v>
      </c>
      <c r="AP81" s="15">
        <v>0</v>
      </c>
      <c r="AQ81" s="15">
        <v>0</v>
      </c>
      <c r="AR81" s="15">
        <v>0</v>
      </c>
      <c r="AS81" s="15">
        <v>0</v>
      </c>
      <c r="AT81" s="15">
        <v>0</v>
      </c>
      <c r="AU81" s="15">
        <v>0</v>
      </c>
      <c r="AZ81" s="18"/>
    </row>
    <row r="82" spans="1:52" s="19" customFormat="1" ht="13.5" thickBot="1" x14ac:dyDescent="0.25">
      <c r="A82" s="16" t="s">
        <v>17</v>
      </c>
      <c r="B82" s="17">
        <v>460</v>
      </c>
      <c r="C82" s="28">
        <v>73</v>
      </c>
      <c r="D82" s="15">
        <v>0</v>
      </c>
      <c r="E82" s="15">
        <v>0</v>
      </c>
      <c r="F82" s="15">
        <v>0</v>
      </c>
      <c r="G82" s="15">
        <v>0</v>
      </c>
      <c r="H82" s="15">
        <v>0</v>
      </c>
      <c r="I82" s="15">
        <v>-3</v>
      </c>
      <c r="J82" s="15">
        <v>-1</v>
      </c>
      <c r="K82" s="15">
        <v>0</v>
      </c>
      <c r="L82" s="15">
        <v>0</v>
      </c>
      <c r="M82" s="15">
        <v>0</v>
      </c>
      <c r="N82" s="15">
        <v>-1</v>
      </c>
      <c r="O82" s="15">
        <v>0</v>
      </c>
      <c r="P82" s="15">
        <v>0</v>
      </c>
      <c r="Q82" s="15">
        <v>0</v>
      </c>
      <c r="R82" s="15">
        <v>0</v>
      </c>
      <c r="S82" s="15">
        <v>-1</v>
      </c>
      <c r="T82" s="15">
        <v>0</v>
      </c>
      <c r="U82" s="15">
        <v>-1</v>
      </c>
      <c r="V82" s="15">
        <v>0</v>
      </c>
      <c r="W82" s="15">
        <v>0</v>
      </c>
      <c r="X82" s="15">
        <v>0</v>
      </c>
      <c r="Y82" s="15">
        <v>-1</v>
      </c>
      <c r="Z82" s="15">
        <v>2</v>
      </c>
      <c r="AA82" s="15">
        <v>-1</v>
      </c>
      <c r="AB82" s="15">
        <v>0</v>
      </c>
      <c r="AC82" s="15">
        <v>-1</v>
      </c>
      <c r="AD82" s="15">
        <v>-2</v>
      </c>
      <c r="AE82" s="15">
        <v>-1</v>
      </c>
      <c r="AF82" s="15">
        <v>0</v>
      </c>
      <c r="AG82" s="15">
        <v>-1</v>
      </c>
      <c r="AH82" s="15">
        <v>0</v>
      </c>
      <c r="AI82" s="15">
        <v>2</v>
      </c>
      <c r="AJ82" s="15">
        <v>0</v>
      </c>
      <c r="AK82" s="15">
        <v>-2</v>
      </c>
      <c r="AL82" s="15">
        <v>4</v>
      </c>
      <c r="AM82" s="15">
        <v>-2</v>
      </c>
      <c r="AN82" s="15">
        <v>-2</v>
      </c>
      <c r="AO82" s="15">
        <v>0</v>
      </c>
      <c r="AP82" s="15">
        <v>-2</v>
      </c>
      <c r="AQ82" s="15">
        <v>0</v>
      </c>
      <c r="AR82" s="15">
        <v>-2</v>
      </c>
      <c r="AS82" s="15">
        <v>0</v>
      </c>
      <c r="AT82" s="15">
        <v>0</v>
      </c>
      <c r="AU82" s="15">
        <v>0</v>
      </c>
      <c r="AZ82" s="18"/>
    </row>
    <row r="83" spans="1:52" s="19" customFormat="1" ht="13.5" thickBot="1" x14ac:dyDescent="0.25">
      <c r="A83" s="16" t="s">
        <v>142</v>
      </c>
      <c r="B83" s="17">
        <v>543</v>
      </c>
      <c r="C83" s="28">
        <v>92</v>
      </c>
      <c r="D83" s="15">
        <v>4</v>
      </c>
      <c r="E83" s="15">
        <v>4</v>
      </c>
      <c r="F83" s="15">
        <v>3</v>
      </c>
      <c r="G83" s="15">
        <v>3</v>
      </c>
      <c r="H83" s="15">
        <v>0</v>
      </c>
      <c r="I83" s="15">
        <v>2</v>
      </c>
      <c r="J83" s="15">
        <v>1</v>
      </c>
      <c r="K83" s="15">
        <v>0</v>
      </c>
      <c r="L83" s="15">
        <v>2</v>
      </c>
      <c r="M83" s="15">
        <v>0</v>
      </c>
      <c r="N83" s="15">
        <v>3</v>
      </c>
      <c r="O83" s="15">
        <v>0</v>
      </c>
      <c r="P83" s="15">
        <v>0</v>
      </c>
      <c r="Q83" s="15">
        <v>0</v>
      </c>
      <c r="R83" s="15">
        <v>0</v>
      </c>
      <c r="S83" s="15">
        <v>0</v>
      </c>
      <c r="T83" s="15">
        <v>0</v>
      </c>
      <c r="U83" s="15">
        <v>0</v>
      </c>
      <c r="V83" s="15">
        <v>0</v>
      </c>
      <c r="W83" s="15">
        <v>1</v>
      </c>
      <c r="X83" s="15">
        <v>1</v>
      </c>
      <c r="Y83" s="15">
        <v>1</v>
      </c>
      <c r="Z83" s="15">
        <v>0</v>
      </c>
      <c r="AA83" s="15">
        <v>2</v>
      </c>
      <c r="AB83" s="15">
        <v>2</v>
      </c>
      <c r="AC83" s="15">
        <v>4</v>
      </c>
      <c r="AD83" s="15">
        <v>0</v>
      </c>
      <c r="AE83" s="15">
        <v>2</v>
      </c>
      <c r="AF83" s="15">
        <v>0</v>
      </c>
      <c r="AG83" s="15">
        <v>1</v>
      </c>
      <c r="AH83" s="15">
        <v>0</v>
      </c>
      <c r="AI83" s="15">
        <v>3</v>
      </c>
      <c r="AJ83" s="15">
        <v>3</v>
      </c>
      <c r="AK83" s="15">
        <v>2</v>
      </c>
      <c r="AL83" s="15">
        <v>0</v>
      </c>
      <c r="AM83" s="15">
        <v>2</v>
      </c>
      <c r="AN83" s="15">
        <v>2</v>
      </c>
      <c r="AO83" s="15">
        <v>0</v>
      </c>
      <c r="AP83" s="15">
        <v>1</v>
      </c>
      <c r="AQ83" s="15">
        <v>2</v>
      </c>
      <c r="AR83" s="15">
        <v>0</v>
      </c>
      <c r="AS83" s="15">
        <v>0</v>
      </c>
      <c r="AT83" s="15">
        <v>0</v>
      </c>
      <c r="AU83" s="15">
        <v>0</v>
      </c>
      <c r="AZ83" s="18"/>
    </row>
    <row r="84" spans="1:52" s="19" customFormat="1" ht="13.5" thickBot="1" x14ac:dyDescent="0.25">
      <c r="A84" s="16" t="s">
        <v>143</v>
      </c>
      <c r="B84" s="17">
        <v>544</v>
      </c>
      <c r="C84" s="28">
        <v>93</v>
      </c>
      <c r="D84" s="15">
        <v>4</v>
      </c>
      <c r="E84" s="15">
        <v>4</v>
      </c>
      <c r="F84" s="15">
        <v>3</v>
      </c>
      <c r="G84" s="15">
        <v>3</v>
      </c>
      <c r="H84" s="15">
        <v>0</v>
      </c>
      <c r="I84" s="15">
        <v>2</v>
      </c>
      <c r="J84" s="15">
        <v>1</v>
      </c>
      <c r="K84" s="15">
        <v>0</v>
      </c>
      <c r="L84" s="15">
        <v>2</v>
      </c>
      <c r="M84" s="15">
        <v>0</v>
      </c>
      <c r="N84" s="15">
        <v>3</v>
      </c>
      <c r="O84" s="15">
        <v>0</v>
      </c>
      <c r="P84" s="15">
        <v>0</v>
      </c>
      <c r="Q84" s="15">
        <v>0</v>
      </c>
      <c r="R84" s="15">
        <v>0</v>
      </c>
      <c r="S84" s="15">
        <v>0</v>
      </c>
      <c r="T84" s="15">
        <v>0</v>
      </c>
      <c r="U84" s="15">
        <v>0</v>
      </c>
      <c r="V84" s="15">
        <v>0</v>
      </c>
      <c r="W84" s="15">
        <v>1</v>
      </c>
      <c r="X84" s="15">
        <v>1</v>
      </c>
      <c r="Y84" s="15">
        <v>1</v>
      </c>
      <c r="Z84" s="15">
        <v>0</v>
      </c>
      <c r="AA84" s="15">
        <v>2</v>
      </c>
      <c r="AB84" s="15">
        <v>2</v>
      </c>
      <c r="AC84" s="15">
        <v>4</v>
      </c>
      <c r="AD84" s="15">
        <v>0</v>
      </c>
      <c r="AE84" s="15">
        <v>2</v>
      </c>
      <c r="AF84" s="15">
        <v>0</v>
      </c>
      <c r="AG84" s="15">
        <v>1</v>
      </c>
      <c r="AH84" s="15">
        <v>0</v>
      </c>
      <c r="AI84" s="15">
        <v>3</v>
      </c>
      <c r="AJ84" s="15">
        <v>3</v>
      </c>
      <c r="AK84" s="15">
        <v>2</v>
      </c>
      <c r="AL84" s="15">
        <v>0</v>
      </c>
      <c r="AM84" s="15">
        <v>2</v>
      </c>
      <c r="AN84" s="15">
        <v>2</v>
      </c>
      <c r="AO84" s="15">
        <v>0</v>
      </c>
      <c r="AP84" s="15">
        <v>1</v>
      </c>
      <c r="AQ84" s="15">
        <v>2</v>
      </c>
      <c r="AR84" s="15">
        <v>0</v>
      </c>
      <c r="AS84" s="15">
        <v>0</v>
      </c>
      <c r="AT84" s="15">
        <v>0</v>
      </c>
      <c r="AU84" s="15">
        <v>0</v>
      </c>
      <c r="AZ84" s="18"/>
    </row>
    <row r="85" spans="1:52" s="19" customFormat="1" ht="13.5" hidden="1" thickBot="1" x14ac:dyDescent="0.25">
      <c r="A85" s="55" t="s">
        <v>18</v>
      </c>
      <c r="B85" s="17">
        <v>453</v>
      </c>
      <c r="C85" s="28">
        <v>69</v>
      </c>
      <c r="D85" s="15">
        <v>2</v>
      </c>
      <c r="E85" s="15">
        <v>2</v>
      </c>
      <c r="F85" s="15">
        <v>2</v>
      </c>
      <c r="G85" s="15">
        <v>0</v>
      </c>
      <c r="H85" s="15">
        <v>0</v>
      </c>
      <c r="I85" s="15">
        <v>2</v>
      </c>
      <c r="J85" s="15">
        <v>0</v>
      </c>
      <c r="K85" s="15">
        <v>0</v>
      </c>
      <c r="L85" s="15">
        <v>0</v>
      </c>
      <c r="M85" s="15">
        <v>2</v>
      </c>
      <c r="N85" s="15">
        <v>0</v>
      </c>
      <c r="O85" s="15">
        <v>2</v>
      </c>
      <c r="P85" s="15">
        <v>0</v>
      </c>
      <c r="Q85" s="15">
        <v>0</v>
      </c>
      <c r="R85" s="15">
        <v>0</v>
      </c>
      <c r="S85" s="15">
        <v>0</v>
      </c>
      <c r="T85" s="15">
        <v>0</v>
      </c>
      <c r="U85" s="15">
        <v>0</v>
      </c>
      <c r="V85" s="15">
        <v>0</v>
      </c>
      <c r="W85" s="15">
        <v>0</v>
      </c>
      <c r="X85" s="15">
        <v>0</v>
      </c>
      <c r="Y85" s="15">
        <v>1</v>
      </c>
      <c r="Z85" s="15">
        <v>0</v>
      </c>
      <c r="AA85" s="15">
        <v>4</v>
      </c>
      <c r="AB85" s="15">
        <v>0</v>
      </c>
      <c r="AC85" s="15">
        <v>4</v>
      </c>
      <c r="AD85" s="15">
        <v>0</v>
      </c>
      <c r="AE85" s="15">
        <v>0</v>
      </c>
      <c r="AF85" s="15">
        <v>0</v>
      </c>
      <c r="AG85" s="15">
        <v>0</v>
      </c>
      <c r="AH85" s="15">
        <v>0</v>
      </c>
      <c r="AI85" s="15">
        <v>4</v>
      </c>
      <c r="AJ85" s="15">
        <v>5</v>
      </c>
      <c r="AK85" s="15">
        <v>4</v>
      </c>
      <c r="AL85" s="15">
        <v>0</v>
      </c>
      <c r="AM85" s="15">
        <v>2</v>
      </c>
      <c r="AN85" s="15">
        <v>2</v>
      </c>
      <c r="AO85" s="15">
        <v>0</v>
      </c>
      <c r="AP85" s="15">
        <v>0</v>
      </c>
      <c r="AQ85" s="15">
        <v>0</v>
      </c>
      <c r="AR85" s="15">
        <v>0</v>
      </c>
      <c r="AS85" s="15">
        <v>0</v>
      </c>
      <c r="AT85" s="15">
        <v>0</v>
      </c>
      <c r="AU85" s="15">
        <v>0</v>
      </c>
      <c r="AZ85" s="18"/>
    </row>
    <row r="86" spans="1:52" s="19" customFormat="1" ht="13.5" hidden="1" thickBot="1" x14ac:dyDescent="0.25">
      <c r="A86" s="55" t="s">
        <v>96</v>
      </c>
      <c r="B86" s="17">
        <v>455</v>
      </c>
      <c r="C86" s="28">
        <v>70</v>
      </c>
      <c r="D86" s="15">
        <v>2</v>
      </c>
      <c r="E86" s="15">
        <v>2</v>
      </c>
      <c r="F86" s="15">
        <v>2</v>
      </c>
      <c r="G86" s="15">
        <v>0</v>
      </c>
      <c r="H86" s="15">
        <v>0</v>
      </c>
      <c r="I86" s="15">
        <v>0</v>
      </c>
      <c r="J86" s="15">
        <v>0</v>
      </c>
      <c r="K86" s="15">
        <v>0</v>
      </c>
      <c r="L86" s="15">
        <v>2</v>
      </c>
      <c r="M86" s="15">
        <v>2</v>
      </c>
      <c r="N86" s="15">
        <v>1</v>
      </c>
      <c r="O86" s="15">
        <v>2</v>
      </c>
      <c r="P86" s="15">
        <v>0</v>
      </c>
      <c r="Q86" s="15">
        <v>0</v>
      </c>
      <c r="R86" s="15">
        <v>0</v>
      </c>
      <c r="S86" s="15">
        <v>0</v>
      </c>
      <c r="T86" s="15">
        <v>0</v>
      </c>
      <c r="U86" s="15">
        <v>0</v>
      </c>
      <c r="V86" s="15">
        <v>0</v>
      </c>
      <c r="W86" s="15">
        <v>0</v>
      </c>
      <c r="X86" s="15">
        <v>2</v>
      </c>
      <c r="Y86" s="15">
        <v>0</v>
      </c>
      <c r="Z86" s="15">
        <v>0</v>
      </c>
      <c r="AA86" s="15">
        <v>4</v>
      </c>
      <c r="AB86" s="15">
        <v>2</v>
      </c>
      <c r="AC86" s="15">
        <v>0</v>
      </c>
      <c r="AD86" s="15">
        <v>0</v>
      </c>
      <c r="AE86" s="15">
        <v>0</v>
      </c>
      <c r="AF86" s="15">
        <v>0</v>
      </c>
      <c r="AG86" s="15">
        <v>0</v>
      </c>
      <c r="AH86" s="15">
        <v>0</v>
      </c>
      <c r="AI86" s="15">
        <v>4</v>
      </c>
      <c r="AJ86" s="15">
        <v>5</v>
      </c>
      <c r="AK86" s="15">
        <v>4</v>
      </c>
      <c r="AL86" s="15">
        <v>0</v>
      </c>
      <c r="AM86" s="15">
        <v>2</v>
      </c>
      <c r="AN86" s="15">
        <v>2</v>
      </c>
      <c r="AO86" s="15">
        <v>0</v>
      </c>
      <c r="AP86" s="15">
        <v>0</v>
      </c>
      <c r="AQ86" s="15">
        <v>0</v>
      </c>
      <c r="AR86" s="15">
        <v>0</v>
      </c>
      <c r="AS86" s="15">
        <v>0</v>
      </c>
      <c r="AT86" s="15">
        <v>0</v>
      </c>
      <c r="AU86" s="15">
        <v>0</v>
      </c>
      <c r="AZ86" s="18"/>
    </row>
    <row r="87" spans="1:52" s="19" customFormat="1" ht="13.5" thickBot="1" x14ac:dyDescent="0.25">
      <c r="A87" s="16" t="s">
        <v>97</v>
      </c>
      <c r="B87" s="17">
        <v>466</v>
      </c>
      <c r="C87" s="28">
        <v>76</v>
      </c>
      <c r="D87" s="15">
        <v>0</v>
      </c>
      <c r="E87" s="15">
        <v>0</v>
      </c>
      <c r="F87" s="15">
        <v>1</v>
      </c>
      <c r="G87" s="15">
        <v>1</v>
      </c>
      <c r="H87" s="15">
        <v>0</v>
      </c>
      <c r="I87" s="15">
        <v>-1</v>
      </c>
      <c r="J87" s="15">
        <v>0</v>
      </c>
      <c r="K87" s="15">
        <v>0</v>
      </c>
      <c r="L87" s="15">
        <v>0</v>
      </c>
      <c r="M87" s="15">
        <v>3</v>
      </c>
      <c r="N87" s="15">
        <v>3</v>
      </c>
      <c r="O87" s="15">
        <v>2</v>
      </c>
      <c r="P87" s="15">
        <v>0</v>
      </c>
      <c r="Q87" s="15">
        <v>2</v>
      </c>
      <c r="R87" s="15">
        <v>2</v>
      </c>
      <c r="S87" s="15">
        <v>1</v>
      </c>
      <c r="T87" s="15">
        <v>1</v>
      </c>
      <c r="U87" s="15">
        <v>1</v>
      </c>
      <c r="V87" s="15">
        <v>0</v>
      </c>
      <c r="W87" s="15">
        <v>0</v>
      </c>
      <c r="X87" s="15">
        <v>0</v>
      </c>
      <c r="Y87" s="15">
        <v>0</v>
      </c>
      <c r="Z87" s="15">
        <v>0</v>
      </c>
      <c r="AA87" s="15">
        <v>0</v>
      </c>
      <c r="AB87" s="15">
        <v>0</v>
      </c>
      <c r="AC87" s="15">
        <v>0</v>
      </c>
      <c r="AD87" s="15">
        <v>0</v>
      </c>
      <c r="AE87" s="15">
        <v>-1</v>
      </c>
      <c r="AF87" s="15">
        <v>0</v>
      </c>
      <c r="AG87" s="15">
        <v>-1</v>
      </c>
      <c r="AH87" s="15">
        <v>0</v>
      </c>
      <c r="AI87" s="15">
        <v>2</v>
      </c>
      <c r="AJ87" s="15">
        <v>0</v>
      </c>
      <c r="AK87" s="15">
        <v>2</v>
      </c>
      <c r="AL87" s="15">
        <v>0</v>
      </c>
      <c r="AM87" s="15">
        <v>0</v>
      </c>
      <c r="AN87" s="15">
        <v>0</v>
      </c>
      <c r="AO87" s="15">
        <v>0</v>
      </c>
      <c r="AP87" s="15">
        <v>0</v>
      </c>
      <c r="AQ87" s="15">
        <v>0</v>
      </c>
      <c r="AR87" s="15">
        <v>0</v>
      </c>
      <c r="AS87" s="15">
        <v>0</v>
      </c>
      <c r="AT87" s="15">
        <v>0</v>
      </c>
      <c r="AU87" s="15">
        <v>0</v>
      </c>
      <c r="AZ87" s="18"/>
    </row>
    <row r="88" spans="1:52" s="19" customFormat="1" ht="13.5" thickBot="1" x14ac:dyDescent="0.25">
      <c r="A88" s="16" t="s">
        <v>196</v>
      </c>
      <c r="B88" s="17" t="s">
        <v>197</v>
      </c>
      <c r="C88" s="28">
        <v>608</v>
      </c>
      <c r="D88" s="15">
        <v>0</v>
      </c>
      <c r="E88" s="15">
        <v>0</v>
      </c>
      <c r="F88" s="15">
        <v>0</v>
      </c>
      <c r="G88" s="15">
        <v>0</v>
      </c>
      <c r="H88" s="15">
        <v>0</v>
      </c>
      <c r="I88" s="15">
        <v>0</v>
      </c>
      <c r="J88" s="15">
        <v>0</v>
      </c>
      <c r="K88" s="15">
        <v>0</v>
      </c>
      <c r="L88" s="15">
        <v>0</v>
      </c>
      <c r="M88" s="15">
        <v>0</v>
      </c>
      <c r="N88" s="15">
        <v>0</v>
      </c>
      <c r="O88" s="15">
        <v>0</v>
      </c>
      <c r="P88" s="15">
        <v>0</v>
      </c>
      <c r="Q88" s="15">
        <v>0</v>
      </c>
      <c r="R88" s="15">
        <v>0</v>
      </c>
      <c r="S88" s="15">
        <v>0</v>
      </c>
      <c r="T88" s="15">
        <v>0</v>
      </c>
      <c r="U88" s="15">
        <v>0</v>
      </c>
      <c r="V88" s="15">
        <v>0</v>
      </c>
      <c r="W88" s="15">
        <v>0</v>
      </c>
      <c r="X88" s="15">
        <v>0</v>
      </c>
      <c r="Y88" s="15">
        <v>0</v>
      </c>
      <c r="Z88" s="15">
        <v>0</v>
      </c>
      <c r="AA88" s="15">
        <v>0</v>
      </c>
      <c r="AB88" s="15">
        <v>0</v>
      </c>
      <c r="AC88" s="15">
        <v>0</v>
      </c>
      <c r="AD88" s="15">
        <v>0</v>
      </c>
      <c r="AE88" s="15">
        <v>0</v>
      </c>
      <c r="AF88" s="15">
        <v>0</v>
      </c>
      <c r="AG88" s="15">
        <v>0</v>
      </c>
      <c r="AH88" s="15">
        <v>0</v>
      </c>
      <c r="AI88" s="15">
        <v>0</v>
      </c>
      <c r="AJ88" s="15">
        <v>0</v>
      </c>
      <c r="AK88" s="15">
        <v>0</v>
      </c>
      <c r="AL88" s="15">
        <v>0</v>
      </c>
      <c r="AM88" s="15">
        <v>0</v>
      </c>
      <c r="AN88" s="15">
        <v>0</v>
      </c>
      <c r="AO88" s="15">
        <v>0</v>
      </c>
      <c r="AP88" s="15">
        <v>0</v>
      </c>
      <c r="AQ88" s="15">
        <v>0</v>
      </c>
      <c r="AR88" s="15">
        <v>0</v>
      </c>
      <c r="AS88" s="15">
        <v>0</v>
      </c>
      <c r="AT88" s="15">
        <v>4</v>
      </c>
      <c r="AU88" s="15">
        <v>0</v>
      </c>
      <c r="AZ88" s="18"/>
    </row>
    <row r="89" spans="1:52" s="19" customFormat="1" ht="13.5" thickBot="1" x14ac:dyDescent="0.25">
      <c r="A89" s="16" t="s">
        <v>102</v>
      </c>
      <c r="B89" s="17">
        <v>468</v>
      </c>
      <c r="C89" s="28">
        <v>77</v>
      </c>
      <c r="D89" s="15">
        <v>0</v>
      </c>
      <c r="E89" s="15">
        <v>0</v>
      </c>
      <c r="F89" s="15">
        <v>4</v>
      </c>
      <c r="G89" s="15">
        <v>4</v>
      </c>
      <c r="H89" s="15">
        <v>0</v>
      </c>
      <c r="I89" s="15">
        <v>0</v>
      </c>
      <c r="J89" s="15">
        <v>0</v>
      </c>
      <c r="K89" s="15">
        <v>0</v>
      </c>
      <c r="L89" s="15">
        <v>0</v>
      </c>
      <c r="M89" s="15">
        <v>2</v>
      </c>
      <c r="N89" s="15">
        <v>2</v>
      </c>
      <c r="O89" s="15">
        <v>2</v>
      </c>
      <c r="P89" s="15">
        <v>0</v>
      </c>
      <c r="Q89" s="15">
        <v>0</v>
      </c>
      <c r="R89" s="15">
        <v>0</v>
      </c>
      <c r="S89" s="15">
        <v>0</v>
      </c>
      <c r="T89" s="15">
        <v>0</v>
      </c>
      <c r="U89" s="15">
        <v>0</v>
      </c>
      <c r="V89" s="15">
        <v>0</v>
      </c>
      <c r="W89" s="15">
        <v>0</v>
      </c>
      <c r="X89" s="15">
        <v>0</v>
      </c>
      <c r="Y89" s="15">
        <v>0</v>
      </c>
      <c r="Z89" s="15">
        <v>0</v>
      </c>
      <c r="AA89" s="15">
        <v>0</v>
      </c>
      <c r="AB89" s="15">
        <v>0</v>
      </c>
      <c r="AC89" s="15">
        <v>2</v>
      </c>
      <c r="AD89" s="15">
        <v>0</v>
      </c>
      <c r="AE89" s="15">
        <v>0</v>
      </c>
      <c r="AF89" s="15">
        <v>0</v>
      </c>
      <c r="AG89" s="15">
        <v>0</v>
      </c>
      <c r="AH89" s="15">
        <v>0</v>
      </c>
      <c r="AI89" s="15">
        <v>0</v>
      </c>
      <c r="AJ89" s="15">
        <v>0</v>
      </c>
      <c r="AK89" s="15">
        <v>0</v>
      </c>
      <c r="AL89" s="15">
        <v>0</v>
      </c>
      <c r="AM89" s="15">
        <v>0</v>
      </c>
      <c r="AN89" s="15">
        <v>0</v>
      </c>
      <c r="AO89" s="15">
        <v>0</v>
      </c>
      <c r="AP89" s="15">
        <v>0</v>
      </c>
      <c r="AQ89" s="15">
        <v>0</v>
      </c>
      <c r="AR89" s="15">
        <v>0</v>
      </c>
      <c r="AS89" s="15">
        <v>0</v>
      </c>
      <c r="AT89" s="15">
        <v>0</v>
      </c>
      <c r="AU89" s="15">
        <v>0</v>
      </c>
      <c r="AZ89" s="18"/>
    </row>
    <row r="90" spans="1:52" s="19" customFormat="1" ht="13.5" thickBot="1" x14ac:dyDescent="0.25">
      <c r="A90" s="16" t="s">
        <v>194</v>
      </c>
      <c r="B90" s="17">
        <v>516</v>
      </c>
      <c r="C90" s="28">
        <v>85</v>
      </c>
      <c r="D90" s="15">
        <v>0</v>
      </c>
      <c r="E90" s="15">
        <v>0</v>
      </c>
      <c r="F90" s="15">
        <v>0</v>
      </c>
      <c r="G90" s="15">
        <v>0</v>
      </c>
      <c r="H90" s="15">
        <v>0</v>
      </c>
      <c r="I90" s="15">
        <v>0</v>
      </c>
      <c r="J90" s="15">
        <v>0</v>
      </c>
      <c r="K90" s="15">
        <v>0</v>
      </c>
      <c r="L90" s="15">
        <v>0</v>
      </c>
      <c r="M90" s="15">
        <v>0</v>
      </c>
      <c r="N90" s="15">
        <v>0</v>
      </c>
      <c r="O90" s="15">
        <v>0</v>
      </c>
      <c r="P90" s="15">
        <v>0</v>
      </c>
      <c r="Q90" s="15">
        <v>0</v>
      </c>
      <c r="R90" s="15">
        <v>0</v>
      </c>
      <c r="S90" s="15">
        <v>0</v>
      </c>
      <c r="T90" s="15">
        <v>0</v>
      </c>
      <c r="U90" s="15">
        <v>0</v>
      </c>
      <c r="V90" s="15">
        <v>0</v>
      </c>
      <c r="W90" s="15">
        <v>0</v>
      </c>
      <c r="X90" s="15">
        <v>0</v>
      </c>
      <c r="Y90" s="15">
        <v>0</v>
      </c>
      <c r="Z90" s="15">
        <v>0</v>
      </c>
      <c r="AA90" s="15">
        <v>0</v>
      </c>
      <c r="AB90" s="15">
        <v>0</v>
      </c>
      <c r="AC90" s="15">
        <v>0</v>
      </c>
      <c r="AD90" s="15">
        <v>0</v>
      </c>
      <c r="AE90" s="15">
        <v>0</v>
      </c>
      <c r="AF90" s="15">
        <v>0</v>
      </c>
      <c r="AG90" s="15">
        <v>0</v>
      </c>
      <c r="AH90" s="15">
        <v>0</v>
      </c>
      <c r="AI90" s="15">
        <v>2</v>
      </c>
      <c r="AJ90" s="15">
        <v>0</v>
      </c>
      <c r="AK90" s="15">
        <v>0</v>
      </c>
      <c r="AL90" s="15">
        <v>0</v>
      </c>
      <c r="AM90" s="15">
        <v>0</v>
      </c>
      <c r="AN90" s="15">
        <v>0</v>
      </c>
      <c r="AO90" s="15">
        <v>2</v>
      </c>
      <c r="AP90" s="15">
        <v>0</v>
      </c>
      <c r="AQ90" s="15">
        <v>0</v>
      </c>
      <c r="AR90" s="15">
        <v>0</v>
      </c>
      <c r="AS90" s="15">
        <v>5</v>
      </c>
      <c r="AT90" s="15">
        <v>0</v>
      </c>
      <c r="AU90" s="15">
        <v>2</v>
      </c>
      <c r="AZ90" s="18"/>
    </row>
    <row r="91" spans="1:52" s="19" customFormat="1" ht="13.5" thickBot="1" x14ac:dyDescent="0.25">
      <c r="A91" s="16" t="s">
        <v>208</v>
      </c>
      <c r="B91" s="17" t="s">
        <v>205</v>
      </c>
      <c r="C91" s="28">
        <v>615</v>
      </c>
      <c r="D91" s="15">
        <v>0</v>
      </c>
      <c r="E91" s="15">
        <v>0</v>
      </c>
      <c r="F91" s="15">
        <v>0</v>
      </c>
      <c r="G91" s="15">
        <v>0</v>
      </c>
      <c r="H91" s="15">
        <v>3</v>
      </c>
      <c r="I91" s="15">
        <v>0</v>
      </c>
      <c r="J91" s="15">
        <v>0</v>
      </c>
      <c r="K91" s="15">
        <v>0</v>
      </c>
      <c r="L91" s="15">
        <v>0</v>
      </c>
      <c r="M91" s="15">
        <v>0</v>
      </c>
      <c r="N91" s="15">
        <v>0</v>
      </c>
      <c r="O91" s="15">
        <v>0</v>
      </c>
      <c r="P91" s="15">
        <v>0</v>
      </c>
      <c r="Q91" s="15">
        <v>0</v>
      </c>
      <c r="R91" s="15">
        <v>0</v>
      </c>
      <c r="S91" s="15">
        <v>0</v>
      </c>
      <c r="T91" s="15">
        <v>0</v>
      </c>
      <c r="U91" s="15">
        <v>3</v>
      </c>
      <c r="V91" s="15">
        <v>0</v>
      </c>
      <c r="W91" s="15">
        <v>0</v>
      </c>
      <c r="X91" s="15">
        <v>0</v>
      </c>
      <c r="Y91" s="15">
        <v>2</v>
      </c>
      <c r="Z91" s="15">
        <v>0</v>
      </c>
      <c r="AA91" s="15">
        <v>2</v>
      </c>
      <c r="AB91" s="15">
        <v>0</v>
      </c>
      <c r="AC91" s="15">
        <v>0</v>
      </c>
      <c r="AD91" s="15">
        <v>0</v>
      </c>
      <c r="AE91" s="15">
        <v>0</v>
      </c>
      <c r="AF91" s="15">
        <v>0</v>
      </c>
      <c r="AG91" s="15">
        <v>0</v>
      </c>
      <c r="AH91" s="15">
        <v>0</v>
      </c>
      <c r="AI91" s="15">
        <v>0</v>
      </c>
      <c r="AJ91" s="15">
        <v>0</v>
      </c>
      <c r="AK91" s="15">
        <v>0</v>
      </c>
      <c r="AL91" s="15">
        <v>0</v>
      </c>
      <c r="AM91" s="15">
        <v>0</v>
      </c>
      <c r="AN91" s="15">
        <v>0</v>
      </c>
      <c r="AO91" s="15">
        <v>0</v>
      </c>
      <c r="AP91" s="15">
        <v>0</v>
      </c>
      <c r="AQ91" s="15">
        <v>3</v>
      </c>
      <c r="AR91" s="15">
        <v>5</v>
      </c>
      <c r="AS91" s="15">
        <v>0</v>
      </c>
      <c r="AT91" s="15">
        <v>0</v>
      </c>
      <c r="AU91" s="15">
        <v>0</v>
      </c>
      <c r="AZ91" s="18"/>
    </row>
    <row r="92" spans="1:52" s="19" customFormat="1" ht="13.5" hidden="1" thickBot="1" x14ac:dyDescent="0.25">
      <c r="A92" s="55" t="s">
        <v>103</v>
      </c>
      <c r="B92" s="17">
        <v>457</v>
      </c>
      <c r="C92" s="28">
        <v>72</v>
      </c>
      <c r="D92" s="15">
        <v>0</v>
      </c>
      <c r="E92" s="15">
        <v>0</v>
      </c>
      <c r="F92" s="15">
        <v>0</v>
      </c>
      <c r="G92" s="15">
        <v>0</v>
      </c>
      <c r="H92" s="15">
        <v>0</v>
      </c>
      <c r="I92" s="15">
        <v>0</v>
      </c>
      <c r="J92" s="15">
        <v>0</v>
      </c>
      <c r="K92" s="15">
        <v>2</v>
      </c>
      <c r="L92" s="15">
        <v>0</v>
      </c>
      <c r="M92" s="15">
        <v>0</v>
      </c>
      <c r="N92" s="15">
        <v>0</v>
      </c>
      <c r="O92" s="15">
        <v>2</v>
      </c>
      <c r="P92" s="15">
        <v>0</v>
      </c>
      <c r="Q92" s="15">
        <v>0</v>
      </c>
      <c r="R92" s="15">
        <v>0</v>
      </c>
      <c r="S92" s="15">
        <v>0</v>
      </c>
      <c r="T92" s="15">
        <v>0</v>
      </c>
      <c r="U92" s="15">
        <v>0</v>
      </c>
      <c r="V92" s="15">
        <v>0</v>
      </c>
      <c r="W92" s="15">
        <v>0</v>
      </c>
      <c r="X92" s="15">
        <v>2</v>
      </c>
      <c r="Y92" s="15">
        <v>0</v>
      </c>
      <c r="Z92" s="15">
        <v>0</v>
      </c>
      <c r="AA92" s="15">
        <v>2</v>
      </c>
      <c r="AB92" s="15">
        <v>1</v>
      </c>
      <c r="AC92" s="15">
        <v>0</v>
      </c>
      <c r="AD92" s="15">
        <v>0</v>
      </c>
      <c r="AE92" s="15">
        <v>0</v>
      </c>
      <c r="AF92" s="15">
        <v>0</v>
      </c>
      <c r="AG92" s="15">
        <v>1</v>
      </c>
      <c r="AH92" s="15">
        <v>1</v>
      </c>
      <c r="AI92" s="15">
        <v>0</v>
      </c>
      <c r="AJ92" s="15">
        <v>0</v>
      </c>
      <c r="AK92" s="15">
        <v>0</v>
      </c>
      <c r="AL92" s="15">
        <v>0</v>
      </c>
      <c r="AM92" s="15">
        <v>0</v>
      </c>
      <c r="AN92" s="15">
        <v>0</v>
      </c>
      <c r="AO92" s="15">
        <v>0</v>
      </c>
      <c r="AP92" s="15">
        <v>2</v>
      </c>
      <c r="AQ92" s="15">
        <v>0</v>
      </c>
      <c r="AR92" s="15">
        <v>0</v>
      </c>
      <c r="AS92" s="15">
        <v>0</v>
      </c>
      <c r="AT92" s="15">
        <v>0</v>
      </c>
      <c r="AU92" s="15">
        <v>0</v>
      </c>
      <c r="AZ92" s="18"/>
    </row>
    <row r="93" spans="1:52" s="19" customFormat="1" ht="13.5" hidden="1" thickBot="1" x14ac:dyDescent="0.25">
      <c r="A93" s="55" t="s">
        <v>104</v>
      </c>
      <c r="B93" s="17">
        <v>482</v>
      </c>
      <c r="C93" s="28">
        <v>79</v>
      </c>
      <c r="D93" s="15">
        <v>1</v>
      </c>
      <c r="E93" s="15">
        <v>0</v>
      </c>
      <c r="F93" s="15">
        <v>1</v>
      </c>
      <c r="G93" s="15">
        <v>0</v>
      </c>
      <c r="H93" s="15">
        <v>-1</v>
      </c>
      <c r="I93" s="15">
        <v>-2</v>
      </c>
      <c r="J93" s="15">
        <v>1</v>
      </c>
      <c r="K93" s="15">
        <v>-2</v>
      </c>
      <c r="L93" s="15">
        <v>2</v>
      </c>
      <c r="M93" s="15">
        <v>2</v>
      </c>
      <c r="N93" s="15">
        <v>2</v>
      </c>
      <c r="O93" s="15">
        <v>2</v>
      </c>
      <c r="P93" s="15">
        <v>0</v>
      </c>
      <c r="Q93" s="15">
        <v>0</v>
      </c>
      <c r="R93" s="15">
        <v>0</v>
      </c>
      <c r="S93" s="15">
        <v>1</v>
      </c>
      <c r="T93" s="15">
        <v>1</v>
      </c>
      <c r="U93" s="15">
        <v>-4</v>
      </c>
      <c r="V93" s="15">
        <v>2</v>
      </c>
      <c r="W93" s="15">
        <v>-2</v>
      </c>
      <c r="X93" s="15">
        <v>2</v>
      </c>
      <c r="Y93" s="15">
        <v>0</v>
      </c>
      <c r="Z93" s="15">
        <v>2</v>
      </c>
      <c r="AA93" s="15">
        <v>0</v>
      </c>
      <c r="AB93" s="15">
        <v>2</v>
      </c>
      <c r="AC93" s="15">
        <v>1</v>
      </c>
      <c r="AD93" s="15">
        <v>0</v>
      </c>
      <c r="AE93" s="15">
        <v>0</v>
      </c>
      <c r="AF93" s="15">
        <v>0</v>
      </c>
      <c r="AG93" s="15">
        <v>0</v>
      </c>
      <c r="AH93" s="15">
        <v>0</v>
      </c>
      <c r="AI93" s="15">
        <v>2</v>
      </c>
      <c r="AJ93" s="15">
        <v>0</v>
      </c>
      <c r="AK93" s="15">
        <v>0</v>
      </c>
      <c r="AL93" s="15">
        <v>0</v>
      </c>
      <c r="AM93" s="15">
        <v>0</v>
      </c>
      <c r="AN93" s="15">
        <v>0</v>
      </c>
      <c r="AO93" s="15">
        <v>0</v>
      </c>
      <c r="AP93" s="15">
        <v>0</v>
      </c>
      <c r="AQ93" s="15">
        <v>4</v>
      </c>
      <c r="AR93" s="15">
        <v>0</v>
      </c>
      <c r="AS93" s="15">
        <v>0</v>
      </c>
      <c r="AT93" s="15">
        <v>0</v>
      </c>
      <c r="AU93" s="15">
        <v>0</v>
      </c>
      <c r="AZ93" s="18"/>
    </row>
    <row r="94" spans="1:52" s="19" customFormat="1" ht="13.5" thickBot="1" x14ac:dyDescent="0.25">
      <c r="A94" s="16" t="s">
        <v>105</v>
      </c>
      <c r="B94" s="17">
        <v>353</v>
      </c>
      <c r="C94" s="28">
        <v>156</v>
      </c>
      <c r="D94" s="15">
        <v>0</v>
      </c>
      <c r="E94" s="15">
        <v>0</v>
      </c>
      <c r="F94" s="15">
        <v>0</v>
      </c>
      <c r="G94" s="15">
        <v>0</v>
      </c>
      <c r="H94" s="15">
        <v>0</v>
      </c>
      <c r="I94" s="15">
        <v>0</v>
      </c>
      <c r="J94" s="15">
        <v>0</v>
      </c>
      <c r="K94" s="15">
        <v>0</v>
      </c>
      <c r="L94" s="15">
        <v>0</v>
      </c>
      <c r="M94" s="15">
        <v>0</v>
      </c>
      <c r="N94" s="15">
        <v>0</v>
      </c>
      <c r="O94" s="15">
        <v>0</v>
      </c>
      <c r="P94" s="15">
        <v>0</v>
      </c>
      <c r="Q94" s="15">
        <v>0</v>
      </c>
      <c r="R94" s="15">
        <v>0</v>
      </c>
      <c r="S94" s="15">
        <v>0</v>
      </c>
      <c r="T94" s="15">
        <v>0</v>
      </c>
      <c r="U94" s="15">
        <v>0</v>
      </c>
      <c r="V94" s="15">
        <v>0</v>
      </c>
      <c r="W94" s="15">
        <v>0</v>
      </c>
      <c r="X94" s="15">
        <v>0</v>
      </c>
      <c r="Y94" s="15">
        <v>0</v>
      </c>
      <c r="Z94" s="15">
        <v>0</v>
      </c>
      <c r="AA94" s="15">
        <v>0</v>
      </c>
      <c r="AB94" s="15">
        <v>0</v>
      </c>
      <c r="AC94" s="15">
        <v>0</v>
      </c>
      <c r="AD94" s="15">
        <v>0</v>
      </c>
      <c r="AE94" s="15">
        <v>0</v>
      </c>
      <c r="AF94" s="15">
        <v>0</v>
      </c>
      <c r="AG94" s="15">
        <v>0</v>
      </c>
      <c r="AH94" s="15">
        <v>0</v>
      </c>
      <c r="AI94" s="15">
        <v>0</v>
      </c>
      <c r="AJ94" s="15">
        <v>0</v>
      </c>
      <c r="AK94" s="15">
        <v>0</v>
      </c>
      <c r="AL94" s="15">
        <v>0</v>
      </c>
      <c r="AM94" s="15">
        <v>0</v>
      </c>
      <c r="AN94" s="15">
        <v>0</v>
      </c>
      <c r="AO94" s="15">
        <v>0</v>
      </c>
      <c r="AP94" s="15">
        <v>0</v>
      </c>
      <c r="AQ94" s="15">
        <v>0</v>
      </c>
      <c r="AR94" s="15">
        <v>0</v>
      </c>
      <c r="AS94" s="15">
        <v>0</v>
      </c>
      <c r="AT94" s="15">
        <v>0</v>
      </c>
      <c r="AU94" s="15">
        <v>0</v>
      </c>
      <c r="AZ94" s="18"/>
    </row>
    <row r="95" spans="1:52" s="19" customFormat="1" ht="13.5" thickBot="1" x14ac:dyDescent="0.25">
      <c r="A95" s="16" t="s">
        <v>106</v>
      </c>
      <c r="B95" s="17">
        <v>484</v>
      </c>
      <c r="C95" s="28">
        <v>80</v>
      </c>
      <c r="D95" s="15">
        <v>4</v>
      </c>
      <c r="E95" s="15">
        <v>4</v>
      </c>
      <c r="F95" s="15">
        <v>3</v>
      </c>
      <c r="G95" s="15">
        <v>1</v>
      </c>
      <c r="H95" s="15">
        <v>2</v>
      </c>
      <c r="I95" s="15">
        <v>2</v>
      </c>
      <c r="J95" s="15">
        <v>0</v>
      </c>
      <c r="K95" s="15">
        <v>0</v>
      </c>
      <c r="L95" s="15">
        <v>0</v>
      </c>
      <c r="M95" s="15">
        <v>-1</v>
      </c>
      <c r="N95" s="15">
        <v>2</v>
      </c>
      <c r="O95" s="15">
        <v>-1</v>
      </c>
      <c r="P95" s="15">
        <v>2</v>
      </c>
      <c r="Q95" s="15">
        <v>2</v>
      </c>
      <c r="R95" s="15">
        <v>2</v>
      </c>
      <c r="S95" s="15">
        <v>2</v>
      </c>
      <c r="T95" s="15">
        <v>0</v>
      </c>
      <c r="U95" s="15">
        <v>2</v>
      </c>
      <c r="V95" s="15">
        <v>-1</v>
      </c>
      <c r="W95" s="15">
        <v>1</v>
      </c>
      <c r="X95" s="15">
        <v>-1</v>
      </c>
      <c r="Y95" s="15">
        <v>1</v>
      </c>
      <c r="Z95" s="15">
        <v>0</v>
      </c>
      <c r="AA95" s="15">
        <v>1</v>
      </c>
      <c r="AB95" s="15">
        <v>0</v>
      </c>
      <c r="AC95" s="15">
        <v>2</v>
      </c>
      <c r="AD95" s="15">
        <v>0</v>
      </c>
      <c r="AE95" s="15">
        <v>2</v>
      </c>
      <c r="AF95" s="15">
        <v>0</v>
      </c>
      <c r="AG95" s="15">
        <v>0</v>
      </c>
      <c r="AH95" s="15">
        <v>0</v>
      </c>
      <c r="AI95" s="15">
        <v>2</v>
      </c>
      <c r="AJ95" s="15">
        <v>0</v>
      </c>
      <c r="AK95" s="15">
        <v>2</v>
      </c>
      <c r="AL95" s="15">
        <v>0</v>
      </c>
      <c r="AM95" s="15">
        <v>1</v>
      </c>
      <c r="AN95" s="15">
        <v>1</v>
      </c>
      <c r="AO95" s="15">
        <v>0</v>
      </c>
      <c r="AP95" s="15">
        <v>0</v>
      </c>
      <c r="AQ95" s="15">
        <v>0</v>
      </c>
      <c r="AR95" s="15">
        <v>0</v>
      </c>
      <c r="AS95" s="15">
        <v>0</v>
      </c>
      <c r="AT95" s="15">
        <v>0</v>
      </c>
      <c r="AU95" s="15">
        <v>0</v>
      </c>
      <c r="AZ95" s="18"/>
    </row>
    <row r="96" spans="1:52" s="19" customFormat="1" thickBot="1" x14ac:dyDescent="0.25">
      <c r="A96" s="20" t="s">
        <v>117</v>
      </c>
      <c r="B96" s="21">
        <v>379</v>
      </c>
      <c r="C96" s="22">
        <v>329</v>
      </c>
      <c r="D96" s="15">
        <v>1</v>
      </c>
      <c r="E96" s="15">
        <v>1</v>
      </c>
      <c r="F96" s="15">
        <v>1</v>
      </c>
      <c r="G96" s="15">
        <v>1</v>
      </c>
      <c r="H96" s="15">
        <v>0</v>
      </c>
      <c r="I96" s="15">
        <v>4</v>
      </c>
      <c r="J96" s="15">
        <v>2</v>
      </c>
      <c r="K96" s="15">
        <v>0</v>
      </c>
      <c r="L96" s="15">
        <v>1</v>
      </c>
      <c r="M96" s="15">
        <v>1</v>
      </c>
      <c r="N96" s="15">
        <v>0</v>
      </c>
      <c r="O96" s="15">
        <v>1</v>
      </c>
      <c r="P96" s="15">
        <v>0</v>
      </c>
      <c r="Q96" s="15">
        <v>0</v>
      </c>
      <c r="R96" s="15">
        <v>0</v>
      </c>
      <c r="S96" s="15">
        <v>0</v>
      </c>
      <c r="T96" s="15">
        <v>0</v>
      </c>
      <c r="U96" s="15">
        <v>0</v>
      </c>
      <c r="V96" s="15">
        <v>0</v>
      </c>
      <c r="W96" s="15">
        <v>0</v>
      </c>
      <c r="X96" s="15">
        <v>0</v>
      </c>
      <c r="Y96" s="15">
        <v>0</v>
      </c>
      <c r="Z96" s="15">
        <v>0</v>
      </c>
      <c r="AA96" s="15">
        <v>0</v>
      </c>
      <c r="AB96" s="15">
        <v>0</v>
      </c>
      <c r="AC96" s="15">
        <v>0</v>
      </c>
      <c r="AD96" s="15">
        <v>0</v>
      </c>
      <c r="AE96" s="15">
        <v>2</v>
      </c>
      <c r="AF96" s="15">
        <v>0</v>
      </c>
      <c r="AG96" s="15">
        <v>2</v>
      </c>
      <c r="AH96" s="15">
        <v>0</v>
      </c>
      <c r="AI96" s="15">
        <v>2</v>
      </c>
      <c r="AJ96" s="15">
        <v>2</v>
      </c>
      <c r="AK96" s="15">
        <v>0</v>
      </c>
      <c r="AL96" s="15">
        <v>0</v>
      </c>
      <c r="AM96" s="15">
        <v>3</v>
      </c>
      <c r="AN96" s="15">
        <v>3</v>
      </c>
      <c r="AO96" s="15">
        <v>0</v>
      </c>
      <c r="AP96" s="15">
        <v>1</v>
      </c>
      <c r="AQ96" s="15">
        <v>0</v>
      </c>
      <c r="AR96" s="15">
        <v>0</v>
      </c>
      <c r="AS96" s="15">
        <v>0</v>
      </c>
      <c r="AT96" s="15">
        <v>0</v>
      </c>
      <c r="AU96" s="15">
        <v>0</v>
      </c>
      <c r="AZ96" s="18"/>
    </row>
    <row r="97" spans="1:52" s="19" customFormat="1" ht="13.5" thickBot="1" x14ac:dyDescent="0.25">
      <c r="A97" s="16" t="s">
        <v>132</v>
      </c>
      <c r="B97" s="17">
        <v>590</v>
      </c>
      <c r="C97" s="28">
        <v>120</v>
      </c>
      <c r="D97" s="15">
        <v>0</v>
      </c>
      <c r="E97" s="15">
        <v>0</v>
      </c>
      <c r="F97" s="15">
        <v>0</v>
      </c>
      <c r="G97" s="15">
        <v>0</v>
      </c>
      <c r="H97" s="15">
        <v>0</v>
      </c>
      <c r="I97" s="15">
        <v>2</v>
      </c>
      <c r="J97" s="15">
        <v>-1</v>
      </c>
      <c r="K97" s="15">
        <v>0</v>
      </c>
      <c r="L97" s="15">
        <v>2</v>
      </c>
      <c r="M97" s="15">
        <v>0</v>
      </c>
      <c r="N97" s="15">
        <v>0</v>
      </c>
      <c r="O97" s="15">
        <v>0</v>
      </c>
      <c r="P97" s="15">
        <v>0</v>
      </c>
      <c r="Q97" s="15">
        <v>0</v>
      </c>
      <c r="R97" s="15">
        <v>0</v>
      </c>
      <c r="S97" s="15">
        <v>0</v>
      </c>
      <c r="T97" s="15">
        <v>0</v>
      </c>
      <c r="U97" s="15">
        <v>5</v>
      </c>
      <c r="V97" s="15">
        <v>5</v>
      </c>
      <c r="W97" s="15">
        <v>1</v>
      </c>
      <c r="X97" s="15">
        <v>1</v>
      </c>
      <c r="Y97" s="15">
        <v>4</v>
      </c>
      <c r="Z97" s="15">
        <v>4</v>
      </c>
      <c r="AA97" s="15">
        <v>2</v>
      </c>
      <c r="AB97" s="15">
        <v>2</v>
      </c>
      <c r="AC97" s="15">
        <v>0</v>
      </c>
      <c r="AD97" s="15">
        <v>0</v>
      </c>
      <c r="AE97" s="15">
        <v>3</v>
      </c>
      <c r="AF97" s="15">
        <v>3</v>
      </c>
      <c r="AG97" s="15">
        <v>2</v>
      </c>
      <c r="AH97" s="15">
        <v>2</v>
      </c>
      <c r="AI97" s="15">
        <v>4</v>
      </c>
      <c r="AJ97" s="15">
        <v>2</v>
      </c>
      <c r="AK97" s="15">
        <v>0</v>
      </c>
      <c r="AL97" s="15">
        <v>0</v>
      </c>
      <c r="AM97" s="15">
        <v>0</v>
      </c>
      <c r="AN97" s="15">
        <v>0</v>
      </c>
      <c r="AO97" s="15">
        <v>0</v>
      </c>
      <c r="AP97" s="15">
        <v>0</v>
      </c>
      <c r="AQ97" s="15">
        <v>2</v>
      </c>
      <c r="AR97" s="15">
        <v>0</v>
      </c>
      <c r="AS97" s="15">
        <v>0</v>
      </c>
      <c r="AT97" s="15">
        <v>0</v>
      </c>
      <c r="AU97" s="15">
        <v>0</v>
      </c>
      <c r="AZ97" s="18"/>
    </row>
    <row r="98" spans="1:52" s="19" customFormat="1" ht="13.5" thickBot="1" x14ac:dyDescent="0.25">
      <c r="A98" s="16" t="s">
        <v>98</v>
      </c>
      <c r="B98" s="17">
        <v>500</v>
      </c>
      <c r="C98" s="28">
        <v>82</v>
      </c>
      <c r="D98" s="15">
        <v>0</v>
      </c>
      <c r="E98" s="15">
        <v>0</v>
      </c>
      <c r="F98" s="15">
        <v>0</v>
      </c>
      <c r="G98" s="15">
        <v>0</v>
      </c>
      <c r="H98" s="15">
        <v>0</v>
      </c>
      <c r="I98" s="15">
        <v>0</v>
      </c>
      <c r="J98" s="15">
        <v>0</v>
      </c>
      <c r="K98" s="15">
        <v>0</v>
      </c>
      <c r="L98" s="15">
        <v>0</v>
      </c>
      <c r="M98" s="15">
        <v>0</v>
      </c>
      <c r="N98" s="15">
        <v>0</v>
      </c>
      <c r="O98" s="15">
        <v>0</v>
      </c>
      <c r="P98" s="15">
        <v>0</v>
      </c>
      <c r="Q98" s="15">
        <v>0</v>
      </c>
      <c r="R98" s="15">
        <v>0</v>
      </c>
      <c r="S98" s="15">
        <v>0</v>
      </c>
      <c r="T98" s="15">
        <v>0</v>
      </c>
      <c r="U98" s="15">
        <v>0</v>
      </c>
      <c r="V98" s="15">
        <v>0</v>
      </c>
      <c r="W98" s="15">
        <v>0</v>
      </c>
      <c r="X98" s="15">
        <v>0</v>
      </c>
      <c r="Y98" s="15">
        <v>0</v>
      </c>
      <c r="Z98" s="15">
        <v>0</v>
      </c>
      <c r="AA98" s="15">
        <v>0</v>
      </c>
      <c r="AB98" s="15">
        <v>0</v>
      </c>
      <c r="AC98" s="15">
        <v>0</v>
      </c>
      <c r="AD98" s="15">
        <v>0</v>
      </c>
      <c r="AE98" s="15">
        <v>0</v>
      </c>
      <c r="AF98" s="15">
        <v>0</v>
      </c>
      <c r="AG98" s="15">
        <v>0</v>
      </c>
      <c r="AH98" s="15">
        <v>0</v>
      </c>
      <c r="AI98" s="15">
        <v>0</v>
      </c>
      <c r="AJ98" s="15">
        <v>0</v>
      </c>
      <c r="AK98" s="15">
        <v>0</v>
      </c>
      <c r="AL98" s="15">
        <v>0</v>
      </c>
      <c r="AM98" s="15">
        <v>0</v>
      </c>
      <c r="AN98" s="15">
        <v>0</v>
      </c>
      <c r="AO98" s="15">
        <v>0</v>
      </c>
      <c r="AP98" s="15">
        <v>0</v>
      </c>
      <c r="AQ98" s="15">
        <v>0</v>
      </c>
      <c r="AR98" s="15">
        <v>-1</v>
      </c>
      <c r="AS98" s="15">
        <v>0</v>
      </c>
      <c r="AT98" s="15">
        <v>0</v>
      </c>
      <c r="AU98" s="15">
        <v>0</v>
      </c>
      <c r="AZ98" s="18"/>
    </row>
    <row r="99" spans="1:52" s="19" customFormat="1" ht="13.5" thickBot="1" x14ac:dyDescent="0.25">
      <c r="A99" s="56" t="s">
        <v>199</v>
      </c>
      <c r="B99" s="17" t="s">
        <v>200</v>
      </c>
      <c r="C99" s="28">
        <v>621</v>
      </c>
      <c r="D99" s="15">
        <v>0</v>
      </c>
      <c r="E99" s="15">
        <v>0</v>
      </c>
      <c r="F99" s="15">
        <v>0</v>
      </c>
      <c r="G99" s="15">
        <v>0</v>
      </c>
      <c r="H99" s="15">
        <v>0</v>
      </c>
      <c r="I99" s="15">
        <v>0</v>
      </c>
      <c r="J99" s="15">
        <v>0</v>
      </c>
      <c r="K99" s="15">
        <v>0</v>
      </c>
      <c r="L99" s="15">
        <v>0</v>
      </c>
      <c r="M99" s="15">
        <v>0</v>
      </c>
      <c r="N99" s="15">
        <v>0</v>
      </c>
      <c r="O99" s="15">
        <v>0</v>
      </c>
      <c r="P99" s="15">
        <v>0</v>
      </c>
      <c r="Q99" s="15">
        <v>0</v>
      </c>
      <c r="R99" s="15">
        <v>0</v>
      </c>
      <c r="S99" s="15">
        <v>0</v>
      </c>
      <c r="T99" s="15">
        <v>0</v>
      </c>
      <c r="U99" s="15">
        <v>0</v>
      </c>
      <c r="V99" s="15">
        <v>0</v>
      </c>
      <c r="W99" s="15">
        <v>0</v>
      </c>
      <c r="X99" s="15">
        <v>0</v>
      </c>
      <c r="Y99" s="15">
        <v>0</v>
      </c>
      <c r="Z99" s="15">
        <v>0</v>
      </c>
      <c r="AA99" s="15">
        <v>5</v>
      </c>
      <c r="AB99" s="15">
        <v>5</v>
      </c>
      <c r="AC99" s="15">
        <v>0</v>
      </c>
      <c r="AD99" s="15">
        <v>0</v>
      </c>
      <c r="AE99" s="15">
        <v>0</v>
      </c>
      <c r="AF99" s="15">
        <v>0</v>
      </c>
      <c r="AG99" s="15">
        <v>0</v>
      </c>
      <c r="AH99" s="15">
        <v>0</v>
      </c>
      <c r="AI99" s="15">
        <v>0</v>
      </c>
      <c r="AJ99" s="15">
        <v>0</v>
      </c>
      <c r="AK99" s="15">
        <v>0</v>
      </c>
      <c r="AL99" s="15">
        <v>0</v>
      </c>
      <c r="AM99" s="15">
        <v>0</v>
      </c>
      <c r="AN99" s="15">
        <v>0</v>
      </c>
      <c r="AO99" s="15">
        <v>0</v>
      </c>
      <c r="AP99" s="15">
        <v>0</v>
      </c>
      <c r="AQ99" s="15">
        <v>0</v>
      </c>
      <c r="AR99" s="15">
        <v>0</v>
      </c>
      <c r="AS99" s="15">
        <v>0</v>
      </c>
      <c r="AT99" s="15">
        <v>0</v>
      </c>
      <c r="AU99" s="15">
        <v>0</v>
      </c>
      <c r="AZ99" s="18"/>
    </row>
    <row r="100" spans="1:52" s="19" customFormat="1" ht="13.5" thickBot="1" x14ac:dyDescent="0.25">
      <c r="A100" s="16" t="s">
        <v>99</v>
      </c>
      <c r="B100" s="17">
        <v>582</v>
      </c>
      <c r="C100" s="28">
        <v>112</v>
      </c>
      <c r="D100" s="15">
        <v>0</v>
      </c>
      <c r="E100" s="15">
        <v>0</v>
      </c>
      <c r="F100" s="15">
        <v>0</v>
      </c>
      <c r="G100" s="15">
        <v>0</v>
      </c>
      <c r="H100" s="15">
        <v>1</v>
      </c>
      <c r="I100" s="15">
        <v>0</v>
      </c>
      <c r="J100" s="15">
        <v>0</v>
      </c>
      <c r="K100" s="15">
        <v>0</v>
      </c>
      <c r="L100" s="15">
        <v>0</v>
      </c>
      <c r="M100" s="15">
        <v>2</v>
      </c>
      <c r="N100" s="15">
        <v>5</v>
      </c>
      <c r="O100" s="15">
        <v>2</v>
      </c>
      <c r="P100" s="15">
        <v>0</v>
      </c>
      <c r="Q100" s="15">
        <v>0</v>
      </c>
      <c r="R100" s="15">
        <v>0</v>
      </c>
      <c r="S100" s="15">
        <v>0</v>
      </c>
      <c r="T100" s="15">
        <v>0</v>
      </c>
      <c r="U100" s="15">
        <v>0</v>
      </c>
      <c r="V100" s="15">
        <v>0</v>
      </c>
      <c r="W100" s="15">
        <v>0</v>
      </c>
      <c r="X100" s="15">
        <v>0</v>
      </c>
      <c r="Y100" s="15">
        <v>0</v>
      </c>
      <c r="Z100" s="15">
        <v>0</v>
      </c>
      <c r="AA100" s="15">
        <v>0</v>
      </c>
      <c r="AB100" s="15">
        <v>0</v>
      </c>
      <c r="AC100" s="15">
        <v>0</v>
      </c>
      <c r="AD100" s="15">
        <v>0</v>
      </c>
      <c r="AE100" s="15">
        <v>0</v>
      </c>
      <c r="AF100" s="15">
        <v>0</v>
      </c>
      <c r="AG100" s="15">
        <v>0</v>
      </c>
      <c r="AH100" s="15">
        <v>0</v>
      </c>
      <c r="AI100" s="15">
        <v>0</v>
      </c>
      <c r="AJ100" s="15">
        <v>0</v>
      </c>
      <c r="AK100" s="15">
        <v>0</v>
      </c>
      <c r="AL100" s="15">
        <v>0</v>
      </c>
      <c r="AM100" s="15">
        <v>0</v>
      </c>
      <c r="AN100" s="15">
        <v>0</v>
      </c>
      <c r="AO100" s="15">
        <v>0</v>
      </c>
      <c r="AP100" s="15">
        <v>0</v>
      </c>
      <c r="AQ100" s="15">
        <v>0</v>
      </c>
      <c r="AR100" s="15">
        <v>0</v>
      </c>
      <c r="AS100" s="15">
        <v>0</v>
      </c>
      <c r="AT100" s="15">
        <v>0</v>
      </c>
      <c r="AU100" s="15">
        <v>0</v>
      </c>
      <c r="AZ100" s="18"/>
    </row>
    <row r="101" spans="1:52" s="19" customFormat="1" ht="13.5" thickBot="1" x14ac:dyDescent="0.25">
      <c r="A101" s="16" t="s">
        <v>85</v>
      </c>
      <c r="B101" s="17">
        <v>378</v>
      </c>
      <c r="C101" s="28">
        <v>30</v>
      </c>
      <c r="D101" s="15">
        <v>0</v>
      </c>
      <c r="E101" s="15">
        <v>0</v>
      </c>
      <c r="F101" s="15">
        <v>0</v>
      </c>
      <c r="G101" s="15">
        <v>2</v>
      </c>
      <c r="H101" s="15">
        <v>1</v>
      </c>
      <c r="I101" s="15">
        <v>0</v>
      </c>
      <c r="J101" s="15">
        <v>0</v>
      </c>
      <c r="K101" s="15">
        <v>0</v>
      </c>
      <c r="L101" s="15">
        <v>-1</v>
      </c>
      <c r="M101" s="15">
        <v>-2</v>
      </c>
      <c r="N101" s="15">
        <v>2</v>
      </c>
      <c r="O101" s="15">
        <v>-1</v>
      </c>
      <c r="P101" s="15">
        <v>0</v>
      </c>
      <c r="Q101" s="15">
        <v>2</v>
      </c>
      <c r="R101" s="15">
        <v>2</v>
      </c>
      <c r="S101" s="15">
        <v>0</v>
      </c>
      <c r="T101" s="15">
        <v>0</v>
      </c>
      <c r="U101" s="15">
        <v>2</v>
      </c>
      <c r="V101" s="15">
        <v>-1</v>
      </c>
      <c r="W101" s="15">
        <v>0</v>
      </c>
      <c r="X101" s="15">
        <v>0</v>
      </c>
      <c r="Y101" s="15">
        <v>-2</v>
      </c>
      <c r="Z101" s="15">
        <v>0</v>
      </c>
      <c r="AA101" s="15">
        <v>0</v>
      </c>
      <c r="AB101" s="15">
        <v>0</v>
      </c>
      <c r="AC101" s="15">
        <v>2</v>
      </c>
      <c r="AD101" s="15">
        <v>0</v>
      </c>
      <c r="AE101" s="15">
        <v>0</v>
      </c>
      <c r="AF101" s="15">
        <v>0</v>
      </c>
      <c r="AG101" s="15">
        <v>0</v>
      </c>
      <c r="AH101" s="15">
        <v>0</v>
      </c>
      <c r="AI101" s="15">
        <v>2</v>
      </c>
      <c r="AJ101" s="15">
        <v>0</v>
      </c>
      <c r="AK101" s="15">
        <v>0</v>
      </c>
      <c r="AL101" s="15">
        <v>0</v>
      </c>
      <c r="AM101" s="15">
        <v>2</v>
      </c>
      <c r="AN101" s="15">
        <v>2</v>
      </c>
      <c r="AO101" s="15">
        <v>4</v>
      </c>
      <c r="AP101" s="15">
        <v>2</v>
      </c>
      <c r="AQ101" s="15">
        <v>0</v>
      </c>
      <c r="AR101" s="15">
        <v>0</v>
      </c>
      <c r="AS101" s="15">
        <v>5</v>
      </c>
      <c r="AT101" s="15">
        <v>0</v>
      </c>
      <c r="AU101" s="15">
        <v>0</v>
      </c>
      <c r="AZ101" s="18"/>
    </row>
    <row r="102" spans="1:52" s="19" customFormat="1" ht="26.25" thickBot="1" x14ac:dyDescent="0.25">
      <c r="A102" s="56" t="s">
        <v>223</v>
      </c>
      <c r="B102" s="17">
        <v>520</v>
      </c>
      <c r="C102" s="28">
        <v>912</v>
      </c>
      <c r="D102" s="15">
        <v>0</v>
      </c>
      <c r="E102" s="15">
        <v>0</v>
      </c>
      <c r="F102" s="15">
        <v>0</v>
      </c>
      <c r="G102" s="15">
        <v>0</v>
      </c>
      <c r="H102" s="15">
        <v>0</v>
      </c>
      <c r="I102" s="15">
        <v>0</v>
      </c>
      <c r="J102" s="15">
        <v>0</v>
      </c>
      <c r="K102" s="15">
        <v>0</v>
      </c>
      <c r="L102" s="15">
        <v>1</v>
      </c>
      <c r="M102" s="15">
        <v>1</v>
      </c>
      <c r="N102" s="15">
        <v>0</v>
      </c>
      <c r="O102" s="15">
        <v>2</v>
      </c>
      <c r="P102" s="15">
        <v>0</v>
      </c>
      <c r="Q102" s="15">
        <v>2</v>
      </c>
      <c r="R102" s="15">
        <v>2</v>
      </c>
      <c r="S102" s="15">
        <v>0</v>
      </c>
      <c r="T102" s="15">
        <v>0</v>
      </c>
      <c r="U102" s="15">
        <v>2</v>
      </c>
      <c r="V102" s="15">
        <v>2</v>
      </c>
      <c r="W102" s="15">
        <v>0</v>
      </c>
      <c r="X102" s="15">
        <v>3</v>
      </c>
      <c r="Y102" s="15">
        <v>0</v>
      </c>
      <c r="Z102" s="15">
        <v>2</v>
      </c>
      <c r="AA102" s="15">
        <v>0</v>
      </c>
      <c r="AB102" s="15">
        <v>1</v>
      </c>
      <c r="AC102" s="15">
        <v>0</v>
      </c>
      <c r="AD102" s="15">
        <v>0</v>
      </c>
      <c r="AE102" s="15">
        <v>0</v>
      </c>
      <c r="AF102" s="15">
        <v>0</v>
      </c>
      <c r="AG102" s="15">
        <v>0</v>
      </c>
      <c r="AH102" s="15">
        <v>0</v>
      </c>
      <c r="AI102" s="15">
        <v>1</v>
      </c>
      <c r="AJ102" s="15">
        <v>0</v>
      </c>
      <c r="AK102" s="15">
        <v>0</v>
      </c>
      <c r="AL102" s="15">
        <v>0</v>
      </c>
      <c r="AM102" s="15">
        <v>0</v>
      </c>
      <c r="AN102" s="15">
        <v>0</v>
      </c>
      <c r="AO102" s="15">
        <v>1</v>
      </c>
      <c r="AP102" s="15">
        <v>0</v>
      </c>
      <c r="AQ102" s="15">
        <v>0</v>
      </c>
      <c r="AR102" s="15">
        <v>0</v>
      </c>
      <c r="AS102" s="15">
        <v>4</v>
      </c>
      <c r="AT102" s="15">
        <v>0</v>
      </c>
      <c r="AU102" s="15">
        <v>0</v>
      </c>
      <c r="AZ102" s="18"/>
    </row>
    <row r="103" spans="1:52" s="19" customFormat="1" ht="13.5" thickBot="1" x14ac:dyDescent="0.25">
      <c r="A103" s="56" t="s">
        <v>222</v>
      </c>
      <c r="B103" s="17">
        <v>522</v>
      </c>
      <c r="C103" s="28">
        <v>911</v>
      </c>
      <c r="D103" s="15">
        <v>0</v>
      </c>
      <c r="E103" s="15">
        <v>0</v>
      </c>
      <c r="F103" s="15">
        <v>0</v>
      </c>
      <c r="G103" s="15">
        <v>0</v>
      </c>
      <c r="H103" s="15">
        <v>0</v>
      </c>
      <c r="I103" s="15">
        <v>0</v>
      </c>
      <c r="J103" s="15">
        <v>0</v>
      </c>
      <c r="K103" s="15">
        <v>0</v>
      </c>
      <c r="L103" s="15">
        <v>1</v>
      </c>
      <c r="M103" s="15">
        <v>1</v>
      </c>
      <c r="N103" s="15">
        <v>0</v>
      </c>
      <c r="O103" s="15">
        <v>2</v>
      </c>
      <c r="P103" s="15">
        <v>0</v>
      </c>
      <c r="Q103" s="15">
        <v>2</v>
      </c>
      <c r="R103" s="15">
        <v>2</v>
      </c>
      <c r="S103" s="15">
        <v>0</v>
      </c>
      <c r="T103" s="15">
        <v>0</v>
      </c>
      <c r="U103" s="15">
        <v>2</v>
      </c>
      <c r="V103" s="15">
        <v>2</v>
      </c>
      <c r="W103" s="15">
        <v>0</v>
      </c>
      <c r="X103" s="15">
        <v>3</v>
      </c>
      <c r="Y103" s="15">
        <v>0</v>
      </c>
      <c r="Z103" s="15">
        <v>2</v>
      </c>
      <c r="AA103" s="15">
        <v>0</v>
      </c>
      <c r="AB103" s="15">
        <v>1</v>
      </c>
      <c r="AC103" s="15">
        <v>0</v>
      </c>
      <c r="AD103" s="15">
        <v>0</v>
      </c>
      <c r="AE103" s="15">
        <v>0</v>
      </c>
      <c r="AF103" s="15">
        <v>0</v>
      </c>
      <c r="AG103" s="15">
        <v>0</v>
      </c>
      <c r="AH103" s="15">
        <v>0</v>
      </c>
      <c r="AI103" s="15">
        <v>1</v>
      </c>
      <c r="AJ103" s="15">
        <v>0</v>
      </c>
      <c r="AK103" s="15">
        <v>0</v>
      </c>
      <c r="AL103" s="15">
        <v>0</v>
      </c>
      <c r="AM103" s="15">
        <v>0</v>
      </c>
      <c r="AN103" s="15">
        <v>0</v>
      </c>
      <c r="AO103" s="15">
        <v>1</v>
      </c>
      <c r="AP103" s="15">
        <v>0</v>
      </c>
      <c r="AQ103" s="15">
        <v>0</v>
      </c>
      <c r="AR103" s="15">
        <v>0</v>
      </c>
      <c r="AS103" s="15">
        <v>4</v>
      </c>
      <c r="AT103" s="15">
        <v>0</v>
      </c>
      <c r="AU103" s="15">
        <v>0</v>
      </c>
      <c r="AZ103" s="18"/>
    </row>
    <row r="104" spans="1:52" s="19" customFormat="1" ht="26.25" thickBot="1" x14ac:dyDescent="0.25">
      <c r="A104" s="16" t="s">
        <v>86</v>
      </c>
      <c r="B104" s="17" t="s">
        <v>127</v>
      </c>
      <c r="C104" s="28">
        <v>86</v>
      </c>
      <c r="D104" s="15">
        <v>0</v>
      </c>
      <c r="E104" s="15">
        <v>0</v>
      </c>
      <c r="F104" s="15">
        <v>0</v>
      </c>
      <c r="G104" s="15">
        <v>0</v>
      </c>
      <c r="H104" s="15">
        <v>0</v>
      </c>
      <c r="I104" s="15">
        <v>0</v>
      </c>
      <c r="J104" s="15">
        <v>0</v>
      </c>
      <c r="K104" s="15">
        <v>0</v>
      </c>
      <c r="L104" s="15">
        <v>1</v>
      </c>
      <c r="M104" s="15">
        <v>1</v>
      </c>
      <c r="N104" s="15">
        <v>0</v>
      </c>
      <c r="O104" s="15">
        <v>2</v>
      </c>
      <c r="P104" s="15">
        <v>0</v>
      </c>
      <c r="Q104" s="15">
        <v>2</v>
      </c>
      <c r="R104" s="15">
        <v>2</v>
      </c>
      <c r="S104" s="15">
        <v>0</v>
      </c>
      <c r="T104" s="15">
        <v>0</v>
      </c>
      <c r="U104" s="15">
        <v>2</v>
      </c>
      <c r="V104" s="15">
        <v>2</v>
      </c>
      <c r="W104" s="15">
        <v>0</v>
      </c>
      <c r="X104" s="15">
        <v>3</v>
      </c>
      <c r="Y104" s="15">
        <v>0</v>
      </c>
      <c r="Z104" s="15">
        <v>2</v>
      </c>
      <c r="AA104" s="15">
        <v>0</v>
      </c>
      <c r="AB104" s="15">
        <v>1</v>
      </c>
      <c r="AC104" s="15">
        <v>0</v>
      </c>
      <c r="AD104" s="15">
        <v>0</v>
      </c>
      <c r="AE104" s="15">
        <v>0</v>
      </c>
      <c r="AF104" s="15">
        <v>0</v>
      </c>
      <c r="AG104" s="15">
        <v>0</v>
      </c>
      <c r="AH104" s="15">
        <v>0</v>
      </c>
      <c r="AI104" s="15">
        <v>1</v>
      </c>
      <c r="AJ104" s="15">
        <v>0</v>
      </c>
      <c r="AK104" s="15">
        <v>0</v>
      </c>
      <c r="AL104" s="15">
        <v>0</v>
      </c>
      <c r="AM104" s="15">
        <v>0</v>
      </c>
      <c r="AN104" s="15">
        <v>0</v>
      </c>
      <c r="AO104" s="15">
        <v>1</v>
      </c>
      <c r="AP104" s="15">
        <v>0</v>
      </c>
      <c r="AQ104" s="15">
        <v>0</v>
      </c>
      <c r="AR104" s="15">
        <v>0</v>
      </c>
      <c r="AS104" s="15">
        <v>4</v>
      </c>
      <c r="AT104" s="15">
        <v>0</v>
      </c>
      <c r="AU104" s="15">
        <v>0</v>
      </c>
      <c r="AZ104" s="18"/>
    </row>
    <row r="105" spans="1:52" s="19" customFormat="1" ht="13.5" hidden="1" thickBot="1" x14ac:dyDescent="0.25">
      <c r="A105" s="55" t="s">
        <v>87</v>
      </c>
      <c r="B105" s="17">
        <v>462</v>
      </c>
      <c r="C105" s="28">
        <v>74</v>
      </c>
      <c r="D105" s="15">
        <v>0</v>
      </c>
      <c r="E105" s="15">
        <v>0</v>
      </c>
      <c r="F105" s="15">
        <v>2</v>
      </c>
      <c r="G105" s="15">
        <v>4</v>
      </c>
      <c r="H105" s="15">
        <v>0</v>
      </c>
      <c r="I105" s="15">
        <v>-2</v>
      </c>
      <c r="J105" s="15">
        <v>-1</v>
      </c>
      <c r="K105" s="15">
        <v>0</v>
      </c>
      <c r="L105" s="15">
        <v>1</v>
      </c>
      <c r="M105" s="15">
        <v>2</v>
      </c>
      <c r="N105" s="15">
        <v>2</v>
      </c>
      <c r="O105" s="15">
        <v>2</v>
      </c>
      <c r="P105" s="15">
        <v>0</v>
      </c>
      <c r="Q105" s="15">
        <v>0</v>
      </c>
      <c r="R105" s="15">
        <v>2</v>
      </c>
      <c r="S105" s="15">
        <v>1</v>
      </c>
      <c r="T105" s="15">
        <v>1</v>
      </c>
      <c r="U105" s="15">
        <v>1</v>
      </c>
      <c r="V105" s="15">
        <v>2</v>
      </c>
      <c r="W105" s="15">
        <v>0</v>
      </c>
      <c r="X105" s="15">
        <v>1</v>
      </c>
      <c r="Y105" s="15">
        <v>0</v>
      </c>
      <c r="Z105" s="15">
        <v>1</v>
      </c>
      <c r="AA105" s="15">
        <v>1</v>
      </c>
      <c r="AB105" s="15">
        <v>1</v>
      </c>
      <c r="AC105" s="15">
        <v>1</v>
      </c>
      <c r="AD105" s="15">
        <v>0</v>
      </c>
      <c r="AE105" s="15">
        <v>0</v>
      </c>
      <c r="AF105" s="15">
        <v>0</v>
      </c>
      <c r="AG105" s="15">
        <v>-1</v>
      </c>
      <c r="AH105" s="15">
        <v>0</v>
      </c>
      <c r="AI105" s="15">
        <v>4</v>
      </c>
      <c r="AJ105" s="15">
        <v>0</v>
      </c>
      <c r="AK105" s="15">
        <v>0</v>
      </c>
      <c r="AL105" s="15">
        <v>0</v>
      </c>
      <c r="AM105" s="15">
        <v>0</v>
      </c>
      <c r="AN105" s="15">
        <v>0</v>
      </c>
      <c r="AO105" s="15">
        <v>0</v>
      </c>
      <c r="AP105" s="15">
        <v>0</v>
      </c>
      <c r="AQ105" s="15">
        <v>0</v>
      </c>
      <c r="AR105" s="15">
        <v>0</v>
      </c>
      <c r="AS105" s="15">
        <v>0</v>
      </c>
      <c r="AT105" s="15">
        <v>0</v>
      </c>
      <c r="AU105" s="15">
        <v>0</v>
      </c>
      <c r="AZ105" s="18"/>
    </row>
    <row r="106" spans="1:52" s="19" customFormat="1" thickBot="1" x14ac:dyDescent="0.25">
      <c r="A106" s="20" t="s">
        <v>88</v>
      </c>
      <c r="B106" s="21">
        <v>338</v>
      </c>
      <c r="C106" s="22">
        <v>19</v>
      </c>
      <c r="D106" s="15">
        <v>2</v>
      </c>
      <c r="E106" s="15">
        <v>2</v>
      </c>
      <c r="F106" s="15">
        <v>1</v>
      </c>
      <c r="G106" s="15">
        <v>1</v>
      </c>
      <c r="H106" s="15">
        <v>1</v>
      </c>
      <c r="I106" s="15">
        <v>1</v>
      </c>
      <c r="J106" s="15">
        <v>0</v>
      </c>
      <c r="K106" s="15">
        <v>-1</v>
      </c>
      <c r="L106" s="15">
        <v>-1</v>
      </c>
      <c r="M106" s="15">
        <v>0</v>
      </c>
      <c r="N106" s="15">
        <v>1</v>
      </c>
      <c r="O106" s="15">
        <v>0</v>
      </c>
      <c r="P106" s="15">
        <v>0</v>
      </c>
      <c r="Q106" s="15">
        <v>0</v>
      </c>
      <c r="R106" s="15">
        <v>0</v>
      </c>
      <c r="S106" s="15">
        <v>0</v>
      </c>
      <c r="T106" s="15">
        <v>0</v>
      </c>
      <c r="U106" s="15">
        <v>2</v>
      </c>
      <c r="V106" s="15">
        <v>1</v>
      </c>
      <c r="W106" s="15">
        <v>0</v>
      </c>
      <c r="X106" s="15">
        <v>0</v>
      </c>
      <c r="Y106" s="15">
        <v>0</v>
      </c>
      <c r="Z106" s="15">
        <v>0</v>
      </c>
      <c r="AA106" s="15">
        <v>1</v>
      </c>
      <c r="AB106" s="15">
        <v>0</v>
      </c>
      <c r="AC106" s="15">
        <v>1</v>
      </c>
      <c r="AD106" s="15">
        <v>0</v>
      </c>
      <c r="AE106" s="15">
        <v>0</v>
      </c>
      <c r="AF106" s="15">
        <v>0</v>
      </c>
      <c r="AG106" s="15">
        <v>2</v>
      </c>
      <c r="AH106" s="15">
        <v>-1</v>
      </c>
      <c r="AI106" s="15">
        <v>5</v>
      </c>
      <c r="AJ106" s="15">
        <v>4</v>
      </c>
      <c r="AK106" s="15">
        <v>4</v>
      </c>
      <c r="AL106" s="15">
        <v>5</v>
      </c>
      <c r="AM106" s="15">
        <v>2</v>
      </c>
      <c r="AN106" s="15">
        <v>2</v>
      </c>
      <c r="AO106" s="15">
        <v>0</v>
      </c>
      <c r="AP106" s="15">
        <v>4</v>
      </c>
      <c r="AQ106" s="15">
        <v>5</v>
      </c>
      <c r="AR106" s="15">
        <v>-1</v>
      </c>
      <c r="AS106" s="15">
        <v>0</v>
      </c>
      <c r="AT106" s="15">
        <v>0</v>
      </c>
      <c r="AU106" s="15">
        <v>1</v>
      </c>
      <c r="AZ106" s="18"/>
    </row>
    <row r="107" spans="1:52" s="19" customFormat="1" thickBot="1" x14ac:dyDescent="0.25">
      <c r="A107" s="20" t="s">
        <v>89</v>
      </c>
      <c r="B107" s="21">
        <v>528</v>
      </c>
      <c r="C107" s="22">
        <v>274</v>
      </c>
      <c r="D107" s="15">
        <v>4</v>
      </c>
      <c r="E107" s="15">
        <v>4</v>
      </c>
      <c r="F107" s="15">
        <v>3</v>
      </c>
      <c r="G107" s="15">
        <v>1</v>
      </c>
      <c r="H107" s="15">
        <v>3</v>
      </c>
      <c r="I107" s="15">
        <v>4</v>
      </c>
      <c r="J107" s="15">
        <v>2</v>
      </c>
      <c r="K107" s="15">
        <v>0</v>
      </c>
      <c r="L107" s="15">
        <v>2</v>
      </c>
      <c r="M107" s="15">
        <v>0</v>
      </c>
      <c r="N107" s="15">
        <v>1</v>
      </c>
      <c r="O107" s="15">
        <v>0</v>
      </c>
      <c r="P107" s="15">
        <v>0</v>
      </c>
      <c r="Q107" s="15">
        <v>0</v>
      </c>
      <c r="R107" s="15">
        <v>2</v>
      </c>
      <c r="S107" s="15">
        <v>2</v>
      </c>
      <c r="T107" s="15">
        <v>1</v>
      </c>
      <c r="U107" s="15">
        <v>1</v>
      </c>
      <c r="V107" s="15">
        <v>1</v>
      </c>
      <c r="W107" s="15">
        <v>2</v>
      </c>
      <c r="X107" s="15">
        <v>1</v>
      </c>
      <c r="Y107" s="15">
        <v>1</v>
      </c>
      <c r="Z107" s="15">
        <v>1</v>
      </c>
      <c r="AA107" s="15">
        <v>0</v>
      </c>
      <c r="AB107" s="15">
        <v>0</v>
      </c>
      <c r="AC107" s="15">
        <v>2</v>
      </c>
      <c r="AD107" s="15">
        <v>1</v>
      </c>
      <c r="AE107" s="15">
        <v>2</v>
      </c>
      <c r="AF107" s="15">
        <v>0</v>
      </c>
      <c r="AG107" s="15">
        <v>2</v>
      </c>
      <c r="AH107" s="15">
        <v>1</v>
      </c>
      <c r="AI107" s="15">
        <v>5</v>
      </c>
      <c r="AJ107" s="15">
        <v>4</v>
      </c>
      <c r="AK107" s="15">
        <v>1</v>
      </c>
      <c r="AL107" s="15">
        <v>2</v>
      </c>
      <c r="AM107" s="15">
        <v>3</v>
      </c>
      <c r="AN107" s="15">
        <v>3</v>
      </c>
      <c r="AO107" s="15">
        <v>0</v>
      </c>
      <c r="AP107" s="15">
        <v>4</v>
      </c>
      <c r="AQ107" s="15">
        <v>5</v>
      </c>
      <c r="AR107" s="15">
        <v>2</v>
      </c>
      <c r="AS107" s="15">
        <v>0</v>
      </c>
      <c r="AT107" s="15">
        <v>0</v>
      </c>
      <c r="AU107" s="15">
        <v>0</v>
      </c>
      <c r="AZ107" s="18"/>
    </row>
    <row r="108" spans="1:52" s="19" customFormat="1" ht="13.5" thickBot="1" x14ac:dyDescent="0.25">
      <c r="A108" s="16" t="s">
        <v>90</v>
      </c>
      <c r="B108" s="17">
        <v>533</v>
      </c>
      <c r="C108" s="28">
        <v>91</v>
      </c>
      <c r="D108" s="15">
        <v>0</v>
      </c>
      <c r="E108" s="15">
        <v>0</v>
      </c>
      <c r="F108" s="15">
        <v>0</v>
      </c>
      <c r="G108" s="15">
        <v>0</v>
      </c>
      <c r="H108" s="15">
        <v>0</v>
      </c>
      <c r="I108" s="15">
        <v>0</v>
      </c>
      <c r="J108" s="15">
        <v>0</v>
      </c>
      <c r="K108" s="15">
        <v>2</v>
      </c>
      <c r="L108" s="15">
        <v>0</v>
      </c>
      <c r="M108" s="15">
        <v>2</v>
      </c>
      <c r="N108" s="15">
        <v>2</v>
      </c>
      <c r="O108" s="15">
        <v>2</v>
      </c>
      <c r="P108" s="15">
        <v>0</v>
      </c>
      <c r="Q108" s="15">
        <v>2</v>
      </c>
      <c r="R108" s="15">
        <v>0</v>
      </c>
      <c r="S108" s="15">
        <v>0</v>
      </c>
      <c r="T108" s="15">
        <v>0</v>
      </c>
      <c r="U108" s="15">
        <v>0</v>
      </c>
      <c r="V108" s="15">
        <v>0</v>
      </c>
      <c r="W108" s="15">
        <v>0</v>
      </c>
      <c r="X108" s="15">
        <v>0</v>
      </c>
      <c r="Y108" s="15">
        <v>0</v>
      </c>
      <c r="Z108" s="15">
        <v>0</v>
      </c>
      <c r="AA108" s="15">
        <v>0</v>
      </c>
      <c r="AB108" s="15">
        <v>0</v>
      </c>
      <c r="AC108" s="15">
        <v>0</v>
      </c>
      <c r="AD108" s="15">
        <v>0</v>
      </c>
      <c r="AE108" s="15">
        <v>2</v>
      </c>
      <c r="AF108" s="15">
        <v>2</v>
      </c>
      <c r="AG108" s="15">
        <v>2</v>
      </c>
      <c r="AH108" s="15">
        <v>0</v>
      </c>
      <c r="AI108" s="15">
        <v>2</v>
      </c>
      <c r="AJ108" s="15">
        <v>0</v>
      </c>
      <c r="AK108" s="15">
        <v>0</v>
      </c>
      <c r="AL108" s="15">
        <v>0</v>
      </c>
      <c r="AM108" s="15">
        <v>0</v>
      </c>
      <c r="AN108" s="15">
        <v>0</v>
      </c>
      <c r="AO108" s="15">
        <v>0</v>
      </c>
      <c r="AP108" s="15">
        <v>0</v>
      </c>
      <c r="AQ108" s="15">
        <v>0</v>
      </c>
      <c r="AR108" s="15">
        <v>0</v>
      </c>
      <c r="AS108" s="15">
        <v>5</v>
      </c>
      <c r="AT108" s="15">
        <v>4</v>
      </c>
      <c r="AU108" s="15">
        <v>2</v>
      </c>
      <c r="AZ108" s="18"/>
    </row>
    <row r="109" spans="1:52" s="19" customFormat="1" thickBot="1" x14ac:dyDescent="0.25">
      <c r="A109" s="20" t="s">
        <v>91</v>
      </c>
      <c r="B109" s="21">
        <v>550</v>
      </c>
      <c r="C109" s="22">
        <v>95</v>
      </c>
      <c r="D109" s="15">
        <v>4</v>
      </c>
      <c r="E109" s="15">
        <v>4</v>
      </c>
      <c r="F109" s="15">
        <v>4</v>
      </c>
      <c r="G109" s="15">
        <v>2</v>
      </c>
      <c r="H109" s="15">
        <v>2</v>
      </c>
      <c r="I109" s="15">
        <v>4</v>
      </c>
      <c r="J109" s="15">
        <v>4</v>
      </c>
      <c r="K109" s="15">
        <v>0</v>
      </c>
      <c r="L109" s="15">
        <v>1</v>
      </c>
      <c r="M109" s="15">
        <v>0</v>
      </c>
      <c r="N109" s="15">
        <v>0</v>
      </c>
      <c r="O109" s="15">
        <v>0</v>
      </c>
      <c r="P109" s="15">
        <v>1</v>
      </c>
      <c r="Q109" s="15">
        <v>0</v>
      </c>
      <c r="R109" s="15">
        <v>2</v>
      </c>
      <c r="S109" s="15">
        <v>2</v>
      </c>
      <c r="T109" s="15">
        <v>2</v>
      </c>
      <c r="U109" s="15">
        <v>1</v>
      </c>
      <c r="V109" s="15">
        <v>1</v>
      </c>
      <c r="W109" s="15">
        <v>1</v>
      </c>
      <c r="X109" s="15">
        <v>1</v>
      </c>
      <c r="Y109" s="15">
        <v>1</v>
      </c>
      <c r="Z109" s="15">
        <v>1</v>
      </c>
      <c r="AA109" s="15">
        <v>2</v>
      </c>
      <c r="AB109" s="15">
        <v>1</v>
      </c>
      <c r="AC109" s="15">
        <v>2</v>
      </c>
      <c r="AD109" s="15">
        <v>1</v>
      </c>
      <c r="AE109" s="15">
        <v>1</v>
      </c>
      <c r="AF109" s="15">
        <v>0</v>
      </c>
      <c r="AG109" s="15">
        <v>2</v>
      </c>
      <c r="AH109" s="15">
        <v>0</v>
      </c>
      <c r="AI109" s="15">
        <v>5</v>
      </c>
      <c r="AJ109" s="15">
        <v>5</v>
      </c>
      <c r="AK109" s="15">
        <v>4</v>
      </c>
      <c r="AL109" s="15">
        <v>0</v>
      </c>
      <c r="AM109" s="15">
        <v>2</v>
      </c>
      <c r="AN109" s="15">
        <v>2</v>
      </c>
      <c r="AO109" s="15">
        <v>0</v>
      </c>
      <c r="AP109" s="15">
        <v>4</v>
      </c>
      <c r="AQ109" s="15">
        <v>5</v>
      </c>
      <c r="AR109" s="15">
        <v>0</v>
      </c>
      <c r="AS109" s="15">
        <v>0</v>
      </c>
      <c r="AT109" s="15">
        <v>0</v>
      </c>
      <c r="AU109" s="15">
        <v>0</v>
      </c>
      <c r="AZ109" s="18"/>
    </row>
    <row r="110" spans="1:52" s="19" customFormat="1" ht="13.5" hidden="1" thickBot="1" x14ac:dyDescent="0.25">
      <c r="A110" s="55" t="s">
        <v>92</v>
      </c>
      <c r="B110" s="17">
        <v>562</v>
      </c>
      <c r="C110" s="28">
        <v>103</v>
      </c>
      <c r="D110" s="15">
        <v>1</v>
      </c>
      <c r="E110" s="15">
        <v>1</v>
      </c>
      <c r="F110" s="15">
        <v>1</v>
      </c>
      <c r="G110" s="15">
        <v>1</v>
      </c>
      <c r="H110" s="15">
        <v>1</v>
      </c>
      <c r="I110" s="15">
        <v>1</v>
      </c>
      <c r="J110" s="15">
        <v>1</v>
      </c>
      <c r="K110" s="15">
        <v>0</v>
      </c>
      <c r="L110" s="15">
        <v>0</v>
      </c>
      <c r="M110" s="15">
        <v>0</v>
      </c>
      <c r="N110" s="15">
        <v>1</v>
      </c>
      <c r="O110" s="15">
        <v>0</v>
      </c>
      <c r="P110" s="15">
        <v>0</v>
      </c>
      <c r="Q110" s="15">
        <v>0</v>
      </c>
      <c r="R110" s="15">
        <v>0</v>
      </c>
      <c r="S110" s="15">
        <v>1</v>
      </c>
      <c r="T110" s="15">
        <v>1</v>
      </c>
      <c r="U110" s="15">
        <v>0</v>
      </c>
      <c r="V110" s="15">
        <v>0</v>
      </c>
      <c r="W110" s="15">
        <v>0</v>
      </c>
      <c r="X110" s="15">
        <v>0</v>
      </c>
      <c r="Y110" s="15">
        <v>0</v>
      </c>
      <c r="Z110" s="15">
        <v>0</v>
      </c>
      <c r="AA110" s="15">
        <v>0</v>
      </c>
      <c r="AB110" s="15">
        <v>0</v>
      </c>
      <c r="AC110" s="15">
        <v>1</v>
      </c>
      <c r="AD110" s="15">
        <v>0</v>
      </c>
      <c r="AE110" s="15">
        <v>1</v>
      </c>
      <c r="AF110" s="15">
        <v>0</v>
      </c>
      <c r="AG110" s="15">
        <v>2</v>
      </c>
      <c r="AH110" s="15">
        <v>0</v>
      </c>
      <c r="AI110" s="15">
        <v>1</v>
      </c>
      <c r="AJ110" s="15">
        <v>1</v>
      </c>
      <c r="AK110" s="15">
        <v>3</v>
      </c>
      <c r="AL110" s="15">
        <v>3</v>
      </c>
      <c r="AM110" s="15">
        <v>1</v>
      </c>
      <c r="AN110" s="15">
        <v>1</v>
      </c>
      <c r="AO110" s="15">
        <v>0</v>
      </c>
      <c r="AP110" s="15">
        <v>-1</v>
      </c>
      <c r="AQ110" s="15">
        <v>0</v>
      </c>
      <c r="AR110" s="15">
        <v>0</v>
      </c>
      <c r="AS110" s="15">
        <v>0</v>
      </c>
      <c r="AT110" s="15">
        <v>0</v>
      </c>
      <c r="AU110" s="15">
        <v>0</v>
      </c>
      <c r="AZ110" s="18"/>
    </row>
    <row r="111" spans="1:52" s="19" customFormat="1" ht="13.5" thickBot="1" x14ac:dyDescent="0.25">
      <c r="A111" s="16" t="s">
        <v>93</v>
      </c>
      <c r="B111" s="17">
        <v>566</v>
      </c>
      <c r="C111" s="28">
        <v>104</v>
      </c>
      <c r="D111" s="15">
        <v>0</v>
      </c>
      <c r="E111" s="15">
        <v>0</v>
      </c>
      <c r="F111" s="15">
        <v>0</v>
      </c>
      <c r="G111" s="15">
        <v>4</v>
      </c>
      <c r="H111" s="15">
        <v>2</v>
      </c>
      <c r="I111" s="15">
        <v>1</v>
      </c>
      <c r="J111" s="15">
        <v>0</v>
      </c>
      <c r="K111" s="15">
        <v>0</v>
      </c>
      <c r="L111" s="15">
        <v>0</v>
      </c>
      <c r="M111" s="15">
        <v>0</v>
      </c>
      <c r="N111" s="15">
        <v>2</v>
      </c>
      <c r="O111" s="15">
        <v>0</v>
      </c>
      <c r="P111" s="15">
        <v>0</v>
      </c>
      <c r="Q111" s="15">
        <v>0</v>
      </c>
      <c r="R111" s="15">
        <v>0</v>
      </c>
      <c r="S111" s="15">
        <v>0</v>
      </c>
      <c r="T111" s="15">
        <v>0</v>
      </c>
      <c r="U111" s="15">
        <v>0</v>
      </c>
      <c r="V111" s="15">
        <v>0</v>
      </c>
      <c r="W111" s="15">
        <v>0</v>
      </c>
      <c r="X111" s="15">
        <v>0</v>
      </c>
      <c r="Y111" s="15">
        <v>0</v>
      </c>
      <c r="Z111" s="15">
        <v>0</v>
      </c>
      <c r="AA111" s="15">
        <v>0</v>
      </c>
      <c r="AB111" s="15">
        <v>0</v>
      </c>
      <c r="AC111" s="15">
        <v>2</v>
      </c>
      <c r="AD111" s="15">
        <v>0</v>
      </c>
      <c r="AE111" s="15">
        <v>0</v>
      </c>
      <c r="AF111" s="15">
        <v>0</v>
      </c>
      <c r="AG111" s="15">
        <v>-1</v>
      </c>
      <c r="AH111" s="15">
        <v>0</v>
      </c>
      <c r="AI111" s="15">
        <v>3</v>
      </c>
      <c r="AJ111" s="15">
        <v>0</v>
      </c>
      <c r="AK111" s="15">
        <v>4</v>
      </c>
      <c r="AL111" s="15">
        <v>0</v>
      </c>
      <c r="AM111" s="15">
        <v>-2</v>
      </c>
      <c r="AN111" s="15">
        <v>-2</v>
      </c>
      <c r="AO111" s="15">
        <v>0</v>
      </c>
      <c r="AP111" s="15">
        <v>-2</v>
      </c>
      <c r="AQ111" s="15">
        <v>0</v>
      </c>
      <c r="AR111" s="15">
        <v>0</v>
      </c>
      <c r="AS111" s="15">
        <v>0</v>
      </c>
      <c r="AT111" s="15">
        <v>0</v>
      </c>
      <c r="AU111" s="15">
        <v>0</v>
      </c>
      <c r="AZ111" s="18"/>
    </row>
    <row r="112" spans="1:52" s="19" customFormat="1" ht="13.5" thickBot="1" x14ac:dyDescent="0.25">
      <c r="A112" s="16" t="s">
        <v>206</v>
      </c>
      <c r="B112" s="17">
        <v>329</v>
      </c>
      <c r="C112" s="28">
        <v>321</v>
      </c>
      <c r="D112" s="15">
        <v>4</v>
      </c>
      <c r="E112" s="15">
        <v>4</v>
      </c>
      <c r="F112" s="15">
        <v>4</v>
      </c>
      <c r="G112" s="15">
        <v>1</v>
      </c>
      <c r="H112" s="15">
        <v>0</v>
      </c>
      <c r="I112" s="15">
        <v>4</v>
      </c>
      <c r="J112" s="15">
        <v>3</v>
      </c>
      <c r="K112" s="15">
        <v>0</v>
      </c>
      <c r="L112" s="15">
        <v>0</v>
      </c>
      <c r="M112" s="15">
        <v>-1</v>
      </c>
      <c r="N112" s="15">
        <v>2</v>
      </c>
      <c r="O112" s="15">
        <v>0</v>
      </c>
      <c r="P112" s="15">
        <v>2</v>
      </c>
      <c r="Q112" s="15">
        <v>2</v>
      </c>
      <c r="R112" s="15">
        <v>2</v>
      </c>
      <c r="S112" s="15">
        <v>4</v>
      </c>
      <c r="T112" s="15">
        <v>-1</v>
      </c>
      <c r="U112" s="15">
        <v>2</v>
      </c>
      <c r="V112" s="15">
        <v>-1</v>
      </c>
      <c r="W112" s="15">
        <v>0</v>
      </c>
      <c r="X112" s="15">
        <v>0</v>
      </c>
      <c r="Y112" s="15">
        <v>1</v>
      </c>
      <c r="Z112" s="15">
        <v>0</v>
      </c>
      <c r="AA112" s="15">
        <v>0</v>
      </c>
      <c r="AB112" s="15">
        <v>0</v>
      </c>
      <c r="AC112" s="15">
        <v>4</v>
      </c>
      <c r="AD112" s="15">
        <v>0</v>
      </c>
      <c r="AE112" s="15">
        <v>3</v>
      </c>
      <c r="AF112" s="15">
        <v>2</v>
      </c>
      <c r="AG112" s="15">
        <v>4</v>
      </c>
      <c r="AH112" s="15">
        <v>0</v>
      </c>
      <c r="AI112" s="15">
        <v>2</v>
      </c>
      <c r="AJ112" s="15">
        <v>0</v>
      </c>
      <c r="AK112" s="15">
        <v>0</v>
      </c>
      <c r="AL112" s="15">
        <v>0</v>
      </c>
      <c r="AM112" s="15">
        <v>2</v>
      </c>
      <c r="AN112" s="15">
        <v>2</v>
      </c>
      <c r="AO112" s="15">
        <v>0</v>
      </c>
      <c r="AP112" s="15">
        <v>1</v>
      </c>
      <c r="AQ112" s="15">
        <v>0</v>
      </c>
      <c r="AR112" s="15">
        <v>0</v>
      </c>
      <c r="AS112" s="15">
        <v>0</v>
      </c>
      <c r="AT112" s="15">
        <v>2</v>
      </c>
      <c r="AU112" s="15">
        <v>4</v>
      </c>
      <c r="AZ112" s="18"/>
    </row>
    <row r="113" spans="1:52" s="19" customFormat="1" thickBot="1" x14ac:dyDescent="0.25">
      <c r="A113" s="20" t="s">
        <v>207</v>
      </c>
      <c r="B113" s="21">
        <v>345</v>
      </c>
      <c r="C113" s="22">
        <v>322</v>
      </c>
      <c r="D113" s="15">
        <v>4</v>
      </c>
      <c r="E113" s="15">
        <v>4</v>
      </c>
      <c r="F113" s="15">
        <v>2</v>
      </c>
      <c r="G113" s="15">
        <v>1</v>
      </c>
      <c r="H113" s="15">
        <v>0</v>
      </c>
      <c r="I113" s="15">
        <v>2</v>
      </c>
      <c r="J113" s="15">
        <v>2</v>
      </c>
      <c r="K113" s="15">
        <v>0</v>
      </c>
      <c r="L113" s="15">
        <v>0</v>
      </c>
      <c r="M113" s="15">
        <v>-1</v>
      </c>
      <c r="N113" s="15">
        <v>1</v>
      </c>
      <c r="O113" s="15">
        <v>0</v>
      </c>
      <c r="P113" s="15">
        <v>1</v>
      </c>
      <c r="Q113" s="15">
        <v>1</v>
      </c>
      <c r="R113" s="15">
        <v>1</v>
      </c>
      <c r="S113" s="15">
        <v>2</v>
      </c>
      <c r="T113" s="15">
        <v>-1</v>
      </c>
      <c r="U113" s="15">
        <v>2</v>
      </c>
      <c r="V113" s="15">
        <v>-1</v>
      </c>
      <c r="W113" s="15">
        <v>1</v>
      </c>
      <c r="X113" s="15">
        <v>-1</v>
      </c>
      <c r="Y113" s="15">
        <v>1</v>
      </c>
      <c r="Z113" s="15">
        <v>-1</v>
      </c>
      <c r="AA113" s="15">
        <v>0</v>
      </c>
      <c r="AB113" s="15">
        <v>0</v>
      </c>
      <c r="AC113" s="15">
        <v>2</v>
      </c>
      <c r="AD113" s="15">
        <v>0</v>
      </c>
      <c r="AE113" s="15">
        <v>2</v>
      </c>
      <c r="AF113" s="15">
        <v>1</v>
      </c>
      <c r="AG113" s="15">
        <v>2</v>
      </c>
      <c r="AH113" s="15">
        <v>0</v>
      </c>
      <c r="AI113" s="15">
        <v>2</v>
      </c>
      <c r="AJ113" s="15">
        <v>0</v>
      </c>
      <c r="AK113" s="15">
        <v>0</v>
      </c>
      <c r="AL113" s="15">
        <v>0</v>
      </c>
      <c r="AM113" s="15">
        <v>2</v>
      </c>
      <c r="AN113" s="15">
        <v>2</v>
      </c>
      <c r="AO113" s="15">
        <v>0</v>
      </c>
      <c r="AP113" s="15">
        <v>1</v>
      </c>
      <c r="AQ113" s="15">
        <v>0</v>
      </c>
      <c r="AR113" s="15">
        <v>0</v>
      </c>
      <c r="AS113" s="15">
        <v>0</v>
      </c>
      <c r="AT113" s="15">
        <v>2</v>
      </c>
      <c r="AU113" s="15">
        <v>2</v>
      </c>
      <c r="AZ113" s="18"/>
    </row>
    <row r="114" spans="1:52" s="19" customFormat="1" ht="26.25" thickBot="1" x14ac:dyDescent="0.25">
      <c r="A114" s="16" t="s">
        <v>2</v>
      </c>
      <c r="B114" s="17">
        <v>643</v>
      </c>
      <c r="C114" s="28">
        <v>142</v>
      </c>
      <c r="D114" s="15">
        <v>2</v>
      </c>
      <c r="E114" s="15">
        <v>2</v>
      </c>
      <c r="F114" s="15">
        <v>2</v>
      </c>
      <c r="G114" s="15">
        <v>0</v>
      </c>
      <c r="H114" s="15">
        <v>0</v>
      </c>
      <c r="I114" s="15">
        <v>0</v>
      </c>
      <c r="J114" s="15">
        <v>0</v>
      </c>
      <c r="K114" s="15">
        <v>0</v>
      </c>
      <c r="L114" s="15">
        <v>-1</v>
      </c>
      <c r="M114" s="15">
        <v>0</v>
      </c>
      <c r="N114" s="15">
        <v>0</v>
      </c>
      <c r="O114" s="15">
        <v>0</v>
      </c>
      <c r="P114" s="15">
        <v>0</v>
      </c>
      <c r="Q114" s="15">
        <v>0</v>
      </c>
      <c r="R114" s="15">
        <v>0</v>
      </c>
      <c r="S114" s="15">
        <v>0</v>
      </c>
      <c r="T114" s="15">
        <v>0</v>
      </c>
      <c r="U114" s="15">
        <v>0</v>
      </c>
      <c r="V114" s="15">
        <v>0</v>
      </c>
      <c r="W114" s="15">
        <v>0</v>
      </c>
      <c r="X114" s="15">
        <v>0</v>
      </c>
      <c r="Y114" s="15">
        <v>0</v>
      </c>
      <c r="Z114" s="15">
        <v>0</v>
      </c>
      <c r="AA114" s="15">
        <v>0</v>
      </c>
      <c r="AB114" s="15">
        <v>0</v>
      </c>
      <c r="AC114" s="15">
        <v>2</v>
      </c>
      <c r="AD114" s="15">
        <v>2</v>
      </c>
      <c r="AE114" s="15">
        <v>0</v>
      </c>
      <c r="AF114" s="15">
        <v>0</v>
      </c>
      <c r="AG114" s="15">
        <v>1</v>
      </c>
      <c r="AH114" s="15">
        <v>0</v>
      </c>
      <c r="AI114" s="15">
        <v>4</v>
      </c>
      <c r="AJ114" s="15">
        <v>4</v>
      </c>
      <c r="AK114" s="15">
        <v>4</v>
      </c>
      <c r="AL114" s="15">
        <v>0</v>
      </c>
      <c r="AM114" s="15">
        <v>4</v>
      </c>
      <c r="AN114" s="15">
        <v>4</v>
      </c>
      <c r="AO114" s="15">
        <v>4</v>
      </c>
      <c r="AP114" s="15">
        <v>4</v>
      </c>
      <c r="AQ114" s="15">
        <v>2</v>
      </c>
      <c r="AR114" s="15">
        <v>0</v>
      </c>
      <c r="AS114" s="15">
        <v>0</v>
      </c>
      <c r="AT114" s="15">
        <v>0</v>
      </c>
      <c r="AU114" s="15">
        <v>0</v>
      </c>
      <c r="AZ114" s="18"/>
    </row>
    <row r="115" spans="1:52" s="19" customFormat="1" thickBot="1" x14ac:dyDescent="0.25">
      <c r="A115" s="20" t="s">
        <v>3</v>
      </c>
      <c r="B115" s="21">
        <v>391</v>
      </c>
      <c r="C115" s="22">
        <v>36</v>
      </c>
      <c r="D115" s="15">
        <v>3</v>
      </c>
      <c r="E115" s="15">
        <v>3</v>
      </c>
      <c r="F115" s="15">
        <v>2</v>
      </c>
      <c r="G115" s="15">
        <v>2</v>
      </c>
      <c r="H115" s="15">
        <v>4</v>
      </c>
      <c r="I115" s="15">
        <v>4</v>
      </c>
      <c r="J115" s="15">
        <v>2</v>
      </c>
      <c r="K115" s="15">
        <v>0</v>
      </c>
      <c r="L115" s="15">
        <v>1</v>
      </c>
      <c r="M115" s="15">
        <v>1</v>
      </c>
      <c r="N115" s="15">
        <v>0</v>
      </c>
      <c r="O115" s="15">
        <v>2</v>
      </c>
      <c r="P115" s="15">
        <v>0</v>
      </c>
      <c r="Q115" s="15">
        <v>0</v>
      </c>
      <c r="R115" s="15">
        <v>0</v>
      </c>
      <c r="S115" s="15">
        <v>2</v>
      </c>
      <c r="T115" s="15">
        <v>2</v>
      </c>
      <c r="U115" s="15">
        <v>5</v>
      </c>
      <c r="V115" s="15">
        <v>5</v>
      </c>
      <c r="W115" s="15">
        <v>1</v>
      </c>
      <c r="X115" s="15">
        <v>1</v>
      </c>
      <c r="Y115" s="15">
        <v>3</v>
      </c>
      <c r="Z115" s="15">
        <v>2</v>
      </c>
      <c r="AA115" s="15">
        <v>2</v>
      </c>
      <c r="AB115" s="15">
        <v>1</v>
      </c>
      <c r="AC115" s="15">
        <v>5</v>
      </c>
      <c r="AD115" s="15">
        <v>5</v>
      </c>
      <c r="AE115" s="15">
        <v>1</v>
      </c>
      <c r="AF115" s="15">
        <v>0</v>
      </c>
      <c r="AG115" s="15">
        <v>3</v>
      </c>
      <c r="AH115" s="15">
        <v>0</v>
      </c>
      <c r="AI115" s="15">
        <v>5</v>
      </c>
      <c r="AJ115" s="15">
        <v>4</v>
      </c>
      <c r="AK115" s="15">
        <v>3</v>
      </c>
      <c r="AL115" s="15">
        <v>0</v>
      </c>
      <c r="AM115" s="15">
        <v>5</v>
      </c>
      <c r="AN115" s="15">
        <v>5</v>
      </c>
      <c r="AO115" s="15">
        <v>1</v>
      </c>
      <c r="AP115" s="15">
        <v>5</v>
      </c>
      <c r="AQ115" s="15">
        <v>0</v>
      </c>
      <c r="AR115" s="15">
        <v>0</v>
      </c>
      <c r="AS115" s="15">
        <v>0</v>
      </c>
      <c r="AT115" s="15">
        <v>0</v>
      </c>
      <c r="AU115" s="15">
        <v>0</v>
      </c>
      <c r="AZ115" s="18"/>
    </row>
    <row r="116" spans="1:52" s="19" customFormat="1" ht="13.5" thickBot="1" x14ac:dyDescent="0.25">
      <c r="A116" s="16" t="s">
        <v>4</v>
      </c>
      <c r="B116" s="17">
        <v>390</v>
      </c>
      <c r="C116" s="28">
        <v>35</v>
      </c>
      <c r="D116" s="15">
        <v>2</v>
      </c>
      <c r="E116" s="15">
        <v>2</v>
      </c>
      <c r="F116" s="15">
        <v>1</v>
      </c>
      <c r="G116" s="15">
        <v>0</v>
      </c>
      <c r="H116" s="15">
        <v>4</v>
      </c>
      <c r="I116" s="15">
        <v>4</v>
      </c>
      <c r="J116" s="15">
        <v>4</v>
      </c>
      <c r="K116" s="15">
        <v>0</v>
      </c>
      <c r="L116" s="15">
        <v>2</v>
      </c>
      <c r="M116" s="15">
        <v>2</v>
      </c>
      <c r="N116" s="15">
        <v>-3</v>
      </c>
      <c r="O116" s="15">
        <v>2</v>
      </c>
      <c r="P116" s="15">
        <v>0</v>
      </c>
      <c r="Q116" s="15">
        <v>0</v>
      </c>
      <c r="R116" s="15">
        <v>0</v>
      </c>
      <c r="S116" s="15">
        <v>2</v>
      </c>
      <c r="T116" s="15">
        <v>2</v>
      </c>
      <c r="U116" s="15">
        <v>5</v>
      </c>
      <c r="V116" s="15">
        <v>5</v>
      </c>
      <c r="W116" s="15">
        <v>1</v>
      </c>
      <c r="X116" s="15">
        <v>1</v>
      </c>
      <c r="Y116" s="15">
        <v>3</v>
      </c>
      <c r="Z116" s="15">
        <v>2</v>
      </c>
      <c r="AA116" s="15">
        <v>2</v>
      </c>
      <c r="AB116" s="15">
        <v>1</v>
      </c>
      <c r="AC116" s="15">
        <v>4</v>
      </c>
      <c r="AD116" s="15">
        <v>2</v>
      </c>
      <c r="AE116" s="15">
        <v>1</v>
      </c>
      <c r="AF116" s="15">
        <v>0</v>
      </c>
      <c r="AG116" s="15">
        <v>2</v>
      </c>
      <c r="AH116" s="15">
        <v>0</v>
      </c>
      <c r="AI116" s="15">
        <v>5</v>
      </c>
      <c r="AJ116" s="15">
        <v>4</v>
      </c>
      <c r="AK116" s="15">
        <v>4</v>
      </c>
      <c r="AL116" s="15">
        <v>0</v>
      </c>
      <c r="AM116" s="15">
        <v>4</v>
      </c>
      <c r="AN116" s="15">
        <v>4</v>
      </c>
      <c r="AO116" s="15">
        <v>2</v>
      </c>
      <c r="AP116" s="15">
        <v>4</v>
      </c>
      <c r="AQ116" s="15">
        <v>4</v>
      </c>
      <c r="AR116" s="15">
        <v>0</v>
      </c>
      <c r="AS116" s="15">
        <v>0</v>
      </c>
      <c r="AT116" s="15">
        <v>0</v>
      </c>
      <c r="AU116" s="15">
        <v>2</v>
      </c>
      <c r="AZ116" s="18"/>
    </row>
    <row r="117" spans="1:52" s="19" customFormat="1" ht="13.5" hidden="1" thickBot="1" x14ac:dyDescent="0.25">
      <c r="A117" s="55" t="s">
        <v>36</v>
      </c>
      <c r="B117" s="17">
        <v>654</v>
      </c>
      <c r="C117" s="28">
        <v>368</v>
      </c>
      <c r="D117" s="15">
        <v>5</v>
      </c>
      <c r="E117" s="15">
        <v>1</v>
      </c>
      <c r="F117" s="15">
        <v>5</v>
      </c>
      <c r="G117" s="15">
        <v>5</v>
      </c>
      <c r="H117" s="15">
        <v>4</v>
      </c>
      <c r="I117" s="15">
        <v>5</v>
      </c>
      <c r="J117" s="15">
        <v>2</v>
      </c>
      <c r="K117" s="15">
        <v>0</v>
      </c>
      <c r="L117" s="15">
        <v>0</v>
      </c>
      <c r="M117" s="15">
        <v>1</v>
      </c>
      <c r="N117" s="15">
        <v>3</v>
      </c>
      <c r="O117" s="15">
        <v>4</v>
      </c>
      <c r="P117" s="15">
        <v>0</v>
      </c>
      <c r="Q117" s="15">
        <v>0</v>
      </c>
      <c r="R117" s="15">
        <v>1</v>
      </c>
      <c r="S117" s="15">
        <v>0</v>
      </c>
      <c r="T117" s="15">
        <v>0</v>
      </c>
      <c r="U117" s="15">
        <v>1</v>
      </c>
      <c r="V117" s="15">
        <v>1</v>
      </c>
      <c r="W117" s="15">
        <v>0</v>
      </c>
      <c r="X117" s="15">
        <v>0</v>
      </c>
      <c r="Y117" s="15">
        <v>1</v>
      </c>
      <c r="Z117" s="15">
        <v>1</v>
      </c>
      <c r="AA117" s="15">
        <v>3</v>
      </c>
      <c r="AB117" s="15">
        <v>1</v>
      </c>
      <c r="AC117" s="15">
        <v>3</v>
      </c>
      <c r="AD117" s="15">
        <v>1</v>
      </c>
      <c r="AE117" s="15">
        <v>2</v>
      </c>
      <c r="AF117" s="15">
        <v>0</v>
      </c>
      <c r="AG117" s="15">
        <v>1</v>
      </c>
      <c r="AH117" s="15">
        <v>0</v>
      </c>
      <c r="AI117" s="15">
        <v>1</v>
      </c>
      <c r="AJ117" s="15">
        <v>1</v>
      </c>
      <c r="AK117" s="15">
        <v>0</v>
      </c>
      <c r="AL117" s="15">
        <v>0</v>
      </c>
      <c r="AM117" s="15">
        <v>1</v>
      </c>
      <c r="AN117" s="15">
        <v>1</v>
      </c>
      <c r="AO117" s="15">
        <v>1</v>
      </c>
      <c r="AP117" s="15">
        <v>3</v>
      </c>
      <c r="AQ117" s="15">
        <v>1</v>
      </c>
      <c r="AR117" s="15">
        <v>0</v>
      </c>
      <c r="AS117" s="15">
        <v>0</v>
      </c>
      <c r="AT117" s="15">
        <v>0</v>
      </c>
      <c r="AU117" s="15">
        <v>0</v>
      </c>
      <c r="AZ117" s="18"/>
    </row>
    <row r="118" spans="1:52" s="19" customFormat="1" ht="13.5" hidden="1" thickBot="1" x14ac:dyDescent="0.25">
      <c r="A118" s="55" t="s">
        <v>5</v>
      </c>
      <c r="B118" s="17">
        <v>555</v>
      </c>
      <c r="C118" s="28">
        <v>98</v>
      </c>
      <c r="D118" s="15">
        <v>5</v>
      </c>
      <c r="E118" s="15">
        <v>0</v>
      </c>
      <c r="F118" s="15">
        <v>5</v>
      </c>
      <c r="G118" s="15">
        <v>1</v>
      </c>
      <c r="H118" s="15">
        <v>1</v>
      </c>
      <c r="I118" s="15">
        <v>0</v>
      </c>
      <c r="J118" s="15">
        <v>0</v>
      </c>
      <c r="K118" s="15">
        <v>0</v>
      </c>
      <c r="L118" s="15">
        <v>0</v>
      </c>
      <c r="M118" s="15">
        <v>1</v>
      </c>
      <c r="N118" s="15">
        <v>0</v>
      </c>
      <c r="O118" s="15">
        <v>1</v>
      </c>
      <c r="P118" s="15">
        <v>2</v>
      </c>
      <c r="Q118" s="15">
        <v>0</v>
      </c>
      <c r="R118" s="15">
        <v>0</v>
      </c>
      <c r="S118" s="15">
        <v>0</v>
      </c>
      <c r="T118" s="15">
        <v>0</v>
      </c>
      <c r="U118" s="15">
        <v>0</v>
      </c>
      <c r="V118" s="15">
        <v>0</v>
      </c>
      <c r="W118" s="15">
        <v>1</v>
      </c>
      <c r="X118" s="15">
        <v>-1</v>
      </c>
      <c r="Y118" s="15">
        <v>1</v>
      </c>
      <c r="Z118" s="15">
        <v>0</v>
      </c>
      <c r="AA118" s="15">
        <v>1</v>
      </c>
      <c r="AB118" s="15">
        <v>0</v>
      </c>
      <c r="AC118" s="15">
        <v>2</v>
      </c>
      <c r="AD118" s="15">
        <v>0</v>
      </c>
      <c r="AE118" s="15">
        <v>0</v>
      </c>
      <c r="AF118" s="15">
        <v>0</v>
      </c>
      <c r="AG118" s="15">
        <v>1</v>
      </c>
      <c r="AH118" s="15">
        <v>0</v>
      </c>
      <c r="AI118" s="15">
        <v>1</v>
      </c>
      <c r="AJ118" s="15">
        <v>0</v>
      </c>
      <c r="AK118" s="15">
        <v>0</v>
      </c>
      <c r="AL118" s="15">
        <v>0</v>
      </c>
      <c r="AM118" s="15">
        <v>0</v>
      </c>
      <c r="AN118" s="15">
        <v>0</v>
      </c>
      <c r="AO118" s="15">
        <v>0</v>
      </c>
      <c r="AP118" s="15">
        <v>0</v>
      </c>
      <c r="AQ118" s="15">
        <v>0</v>
      </c>
      <c r="AR118" s="15">
        <v>0</v>
      </c>
      <c r="AS118" s="15">
        <v>0</v>
      </c>
      <c r="AT118" s="15">
        <v>0</v>
      </c>
      <c r="AU118" s="15">
        <v>0</v>
      </c>
      <c r="AZ118" s="18"/>
    </row>
    <row r="119" spans="1:52" s="19" customFormat="1" ht="13.5" thickBot="1" x14ac:dyDescent="0.25">
      <c r="A119" s="16" t="s">
        <v>6</v>
      </c>
      <c r="B119" s="17">
        <v>558</v>
      </c>
      <c r="C119" s="28">
        <v>100</v>
      </c>
      <c r="D119" s="15">
        <v>1</v>
      </c>
      <c r="E119" s="15">
        <v>0</v>
      </c>
      <c r="F119" s="15">
        <v>3</v>
      </c>
      <c r="G119" s="15">
        <v>1</v>
      </c>
      <c r="H119" s="15">
        <v>1</v>
      </c>
      <c r="I119" s="15">
        <v>0</v>
      </c>
      <c r="J119" s="15">
        <v>0</v>
      </c>
      <c r="K119" s="15">
        <v>0</v>
      </c>
      <c r="L119" s="15">
        <v>0</v>
      </c>
      <c r="M119" s="15">
        <v>1</v>
      </c>
      <c r="N119" s="15">
        <v>-1</v>
      </c>
      <c r="O119" s="15">
        <v>1</v>
      </c>
      <c r="P119" s="15">
        <v>0</v>
      </c>
      <c r="Q119" s="15">
        <v>0</v>
      </c>
      <c r="R119" s="15">
        <v>3</v>
      </c>
      <c r="S119" s="15">
        <v>0</v>
      </c>
      <c r="T119" s="15">
        <v>0</v>
      </c>
      <c r="U119" s="15">
        <v>2</v>
      </c>
      <c r="V119" s="15">
        <v>2</v>
      </c>
      <c r="W119" s="15">
        <v>2</v>
      </c>
      <c r="X119" s="15">
        <v>0</v>
      </c>
      <c r="Y119" s="15">
        <v>2</v>
      </c>
      <c r="Z119" s="15">
        <v>0</v>
      </c>
      <c r="AA119" s="15">
        <v>0</v>
      </c>
      <c r="AB119" s="15">
        <v>0</v>
      </c>
      <c r="AC119" s="15">
        <v>1</v>
      </c>
      <c r="AD119" s="15">
        <v>0</v>
      </c>
      <c r="AE119" s="15">
        <v>0</v>
      </c>
      <c r="AF119" s="15">
        <v>0</v>
      </c>
      <c r="AG119" s="15">
        <v>0</v>
      </c>
      <c r="AH119" s="15">
        <v>0</v>
      </c>
      <c r="AI119" s="15">
        <v>0</v>
      </c>
      <c r="AJ119" s="15">
        <v>0</v>
      </c>
      <c r="AK119" s="15">
        <v>0</v>
      </c>
      <c r="AL119" s="15">
        <v>0</v>
      </c>
      <c r="AM119" s="15">
        <v>0</v>
      </c>
      <c r="AN119" s="15">
        <v>0</v>
      </c>
      <c r="AO119" s="15">
        <v>0</v>
      </c>
      <c r="AP119" s="15">
        <v>0</v>
      </c>
      <c r="AQ119" s="15">
        <v>0</v>
      </c>
      <c r="AR119" s="15">
        <v>0</v>
      </c>
      <c r="AS119" s="15">
        <v>2</v>
      </c>
      <c r="AT119" s="15">
        <v>0</v>
      </c>
      <c r="AU119" s="15">
        <v>0</v>
      </c>
      <c r="AZ119" s="18"/>
    </row>
    <row r="120" spans="1:52" s="19" customFormat="1" ht="13.5" thickBot="1" x14ac:dyDescent="0.25">
      <c r="A120" s="16" t="s">
        <v>130</v>
      </c>
      <c r="B120" s="17">
        <v>367</v>
      </c>
      <c r="C120" s="28">
        <v>159</v>
      </c>
      <c r="D120" s="15">
        <v>0</v>
      </c>
      <c r="E120" s="15">
        <v>0</v>
      </c>
      <c r="F120" s="15">
        <v>0</v>
      </c>
      <c r="G120" s="15">
        <v>0</v>
      </c>
      <c r="H120" s="15">
        <v>0</v>
      </c>
      <c r="I120" s="15">
        <v>0</v>
      </c>
      <c r="J120" s="15">
        <v>0</v>
      </c>
      <c r="K120" s="15">
        <v>0</v>
      </c>
      <c r="L120" s="15">
        <v>0</v>
      </c>
      <c r="M120" s="15">
        <v>0</v>
      </c>
      <c r="N120" s="15">
        <v>-1</v>
      </c>
      <c r="O120" s="15">
        <v>0</v>
      </c>
      <c r="P120" s="15">
        <v>0</v>
      </c>
      <c r="Q120" s="15">
        <v>0</v>
      </c>
      <c r="R120" s="15">
        <v>0</v>
      </c>
      <c r="S120" s="15">
        <v>0</v>
      </c>
      <c r="T120" s="15">
        <v>0</v>
      </c>
      <c r="U120" s="15">
        <v>0</v>
      </c>
      <c r="V120" s="15">
        <v>0</v>
      </c>
      <c r="W120" s="15">
        <v>0</v>
      </c>
      <c r="X120" s="15">
        <v>0</v>
      </c>
      <c r="Y120" s="15">
        <v>0</v>
      </c>
      <c r="Z120" s="15">
        <v>1</v>
      </c>
      <c r="AA120" s="15">
        <v>1</v>
      </c>
      <c r="AB120" s="15">
        <v>1</v>
      </c>
      <c r="AC120" s="15">
        <v>0</v>
      </c>
      <c r="AD120" s="15">
        <v>0</v>
      </c>
      <c r="AE120" s="15">
        <v>2</v>
      </c>
      <c r="AF120" s="15">
        <v>1</v>
      </c>
      <c r="AG120" s="15">
        <v>4</v>
      </c>
      <c r="AH120" s="15">
        <v>4</v>
      </c>
      <c r="AI120" s="15">
        <v>0</v>
      </c>
      <c r="AJ120" s="15">
        <v>0</v>
      </c>
      <c r="AK120" s="15">
        <v>0</v>
      </c>
      <c r="AL120" s="15">
        <v>0</v>
      </c>
      <c r="AM120" s="15">
        <v>0</v>
      </c>
      <c r="AN120" s="15">
        <v>0</v>
      </c>
      <c r="AO120" s="15">
        <v>0</v>
      </c>
      <c r="AP120" s="15">
        <v>0</v>
      </c>
      <c r="AQ120" s="15">
        <v>0</v>
      </c>
      <c r="AR120" s="15">
        <v>0</v>
      </c>
      <c r="AS120" s="15">
        <v>0</v>
      </c>
      <c r="AT120" s="15">
        <v>1</v>
      </c>
      <c r="AU120" s="15">
        <v>0</v>
      </c>
      <c r="AZ120" s="18"/>
    </row>
    <row r="121" spans="1:52" s="19" customFormat="1" ht="13.5" hidden="1" thickBot="1" x14ac:dyDescent="0.25">
      <c r="A121" s="55" t="s">
        <v>7</v>
      </c>
      <c r="B121" s="17">
        <v>557</v>
      </c>
      <c r="C121" s="28">
        <v>99</v>
      </c>
      <c r="D121" s="15">
        <v>3</v>
      </c>
      <c r="E121" s="15">
        <v>1</v>
      </c>
      <c r="F121" s="15">
        <v>3</v>
      </c>
      <c r="G121" s="15">
        <v>0</v>
      </c>
      <c r="H121" s="15">
        <v>0</v>
      </c>
      <c r="I121" s="15">
        <v>1</v>
      </c>
      <c r="J121" s="15">
        <v>0</v>
      </c>
      <c r="K121" s="15">
        <v>0</v>
      </c>
      <c r="L121" s="15">
        <v>1</v>
      </c>
      <c r="M121" s="15">
        <v>-1</v>
      </c>
      <c r="N121" s="15">
        <v>2</v>
      </c>
      <c r="O121" s="15">
        <v>-1</v>
      </c>
      <c r="P121" s="15">
        <v>0</v>
      </c>
      <c r="Q121" s="15">
        <v>4</v>
      </c>
      <c r="R121" s="15">
        <v>4</v>
      </c>
      <c r="S121" s="15">
        <v>1</v>
      </c>
      <c r="T121" s="15">
        <v>-1</v>
      </c>
      <c r="U121" s="15">
        <v>-2</v>
      </c>
      <c r="V121" s="15">
        <v>2</v>
      </c>
      <c r="W121" s="15">
        <v>0</v>
      </c>
      <c r="X121" s="15">
        <v>0</v>
      </c>
      <c r="Y121" s="15">
        <v>1</v>
      </c>
      <c r="Z121" s="15">
        <v>0</v>
      </c>
      <c r="AA121" s="15">
        <v>0</v>
      </c>
      <c r="AB121" s="15">
        <v>0</v>
      </c>
      <c r="AC121" s="15">
        <v>2</v>
      </c>
      <c r="AD121" s="15">
        <v>0</v>
      </c>
      <c r="AE121" s="15">
        <v>0</v>
      </c>
      <c r="AF121" s="15">
        <v>0</v>
      </c>
      <c r="AG121" s="15">
        <v>0</v>
      </c>
      <c r="AH121" s="15">
        <v>0</v>
      </c>
      <c r="AI121" s="15">
        <v>1</v>
      </c>
      <c r="AJ121" s="15">
        <v>0</v>
      </c>
      <c r="AK121" s="15">
        <v>0</v>
      </c>
      <c r="AL121" s="15">
        <v>0</v>
      </c>
      <c r="AM121" s="15">
        <v>0</v>
      </c>
      <c r="AN121" s="15">
        <v>0</v>
      </c>
      <c r="AO121" s="15">
        <v>0</v>
      </c>
      <c r="AP121" s="15">
        <v>0</v>
      </c>
      <c r="AQ121" s="15">
        <v>0</v>
      </c>
      <c r="AR121" s="15">
        <v>0</v>
      </c>
      <c r="AS121" s="15">
        <v>0</v>
      </c>
      <c r="AT121" s="15">
        <v>0</v>
      </c>
      <c r="AU121" s="15">
        <v>0</v>
      </c>
      <c r="AZ121" s="18"/>
    </row>
    <row r="122" spans="1:52" s="19" customFormat="1" thickBot="1" x14ac:dyDescent="0.25">
      <c r="A122" s="20" t="s">
        <v>8</v>
      </c>
      <c r="B122" s="21">
        <v>610</v>
      </c>
      <c r="C122" s="22">
        <v>311</v>
      </c>
      <c r="D122" s="15">
        <v>0</v>
      </c>
      <c r="E122" s="15">
        <v>0</v>
      </c>
      <c r="F122" s="15">
        <v>0</v>
      </c>
      <c r="G122" s="15">
        <v>0</v>
      </c>
      <c r="H122" s="15">
        <v>0</v>
      </c>
      <c r="I122" s="15">
        <v>0</v>
      </c>
      <c r="J122" s="15">
        <v>0</v>
      </c>
      <c r="K122" s="15">
        <v>0</v>
      </c>
      <c r="L122" s="15">
        <v>3</v>
      </c>
      <c r="M122" s="15">
        <v>0</v>
      </c>
      <c r="N122" s="15">
        <v>0</v>
      </c>
      <c r="O122" s="15">
        <v>0</v>
      </c>
      <c r="P122" s="15">
        <v>0</v>
      </c>
      <c r="Q122" s="15">
        <v>0</v>
      </c>
      <c r="R122" s="15">
        <v>0</v>
      </c>
      <c r="S122" s="15">
        <v>0</v>
      </c>
      <c r="T122" s="15">
        <v>0</v>
      </c>
      <c r="U122" s="15">
        <v>0</v>
      </c>
      <c r="V122" s="15">
        <v>0</v>
      </c>
      <c r="W122" s="15">
        <v>-2</v>
      </c>
      <c r="X122" s="15">
        <v>-2</v>
      </c>
      <c r="Y122" s="15">
        <v>0</v>
      </c>
      <c r="Z122" s="15">
        <v>-1</v>
      </c>
      <c r="AA122" s="15">
        <v>0</v>
      </c>
      <c r="AB122" s="15">
        <v>-1</v>
      </c>
      <c r="AC122" s="15">
        <v>0</v>
      </c>
      <c r="AD122" s="15">
        <v>0</v>
      </c>
      <c r="AE122" s="15">
        <v>1</v>
      </c>
      <c r="AF122" s="15">
        <v>0</v>
      </c>
      <c r="AG122" s="15">
        <v>0</v>
      </c>
      <c r="AH122" s="15">
        <v>0</v>
      </c>
      <c r="AI122" s="15">
        <v>2</v>
      </c>
      <c r="AJ122" s="15">
        <v>2</v>
      </c>
      <c r="AK122" s="15">
        <v>0</v>
      </c>
      <c r="AL122" s="15">
        <v>0</v>
      </c>
      <c r="AM122" s="15">
        <v>0</v>
      </c>
      <c r="AN122" s="15">
        <v>0</v>
      </c>
      <c r="AO122" s="15">
        <v>0</v>
      </c>
      <c r="AP122" s="15">
        <v>0</v>
      </c>
      <c r="AQ122" s="15">
        <v>2</v>
      </c>
      <c r="AR122" s="15">
        <v>0</v>
      </c>
      <c r="AS122" s="15">
        <v>0</v>
      </c>
      <c r="AT122" s="15">
        <v>0</v>
      </c>
      <c r="AU122" s="15">
        <v>0</v>
      </c>
      <c r="AZ122" s="18"/>
    </row>
    <row r="123" spans="1:52" s="19" customFormat="1" ht="13.5" hidden="1" thickBot="1" x14ac:dyDescent="0.25">
      <c r="A123" s="55" t="s">
        <v>224</v>
      </c>
      <c r="B123" s="17">
        <v>604</v>
      </c>
      <c r="C123" s="28">
        <v>913</v>
      </c>
      <c r="D123" s="15">
        <v>0</v>
      </c>
      <c r="E123" s="15">
        <v>0</v>
      </c>
      <c r="F123" s="15">
        <v>0</v>
      </c>
      <c r="G123" s="15">
        <v>0</v>
      </c>
      <c r="H123" s="15">
        <v>0</v>
      </c>
      <c r="I123" s="15">
        <v>0</v>
      </c>
      <c r="J123" s="15">
        <v>0</v>
      </c>
      <c r="K123" s="15">
        <v>0</v>
      </c>
      <c r="L123" s="15">
        <v>0</v>
      </c>
      <c r="M123" s="15">
        <v>0</v>
      </c>
      <c r="N123" s="15">
        <v>0</v>
      </c>
      <c r="O123" s="15">
        <v>0</v>
      </c>
      <c r="P123" s="15">
        <v>0</v>
      </c>
      <c r="Q123" s="15">
        <v>0</v>
      </c>
      <c r="R123" s="15">
        <v>0</v>
      </c>
      <c r="S123" s="15">
        <v>0</v>
      </c>
      <c r="T123" s="15">
        <v>0</v>
      </c>
      <c r="U123" s="15">
        <v>5</v>
      </c>
      <c r="V123" s="15">
        <v>0</v>
      </c>
      <c r="W123" s="15">
        <v>0</v>
      </c>
      <c r="X123" s="15">
        <v>0</v>
      </c>
      <c r="Y123" s="15">
        <v>0</v>
      </c>
      <c r="Z123" s="15">
        <v>0</v>
      </c>
      <c r="AA123" s="15">
        <v>0</v>
      </c>
      <c r="AB123" s="15">
        <v>0</v>
      </c>
      <c r="AC123" s="15">
        <v>0</v>
      </c>
      <c r="AD123" s="15">
        <v>0</v>
      </c>
      <c r="AE123" s="15">
        <v>0</v>
      </c>
      <c r="AF123" s="15">
        <v>0</v>
      </c>
      <c r="AG123" s="15">
        <v>0</v>
      </c>
      <c r="AH123" s="15">
        <v>0</v>
      </c>
      <c r="AI123" s="15">
        <v>0</v>
      </c>
      <c r="AJ123" s="15">
        <v>0</v>
      </c>
      <c r="AK123" s="15">
        <v>0</v>
      </c>
      <c r="AL123" s="15">
        <v>0</v>
      </c>
      <c r="AM123" s="15">
        <v>0</v>
      </c>
      <c r="AN123" s="15">
        <v>0</v>
      </c>
      <c r="AO123" s="15">
        <v>0</v>
      </c>
      <c r="AP123" s="15">
        <v>0</v>
      </c>
      <c r="AQ123" s="15">
        <v>0</v>
      </c>
      <c r="AR123" s="15">
        <v>0</v>
      </c>
      <c r="AS123" s="15">
        <v>0</v>
      </c>
      <c r="AT123" s="15">
        <v>0</v>
      </c>
      <c r="AU123" s="15">
        <v>0</v>
      </c>
      <c r="AZ123" s="18"/>
    </row>
    <row r="124" spans="1:52" s="24" customFormat="1" ht="13.5" thickBot="1" x14ac:dyDescent="0.25">
      <c r="A124" s="16" t="s">
        <v>9</v>
      </c>
      <c r="B124" s="17">
        <v>350</v>
      </c>
      <c r="C124" s="28">
        <v>24</v>
      </c>
      <c r="D124" s="15">
        <v>0</v>
      </c>
      <c r="E124" s="15">
        <v>0</v>
      </c>
      <c r="F124" s="15">
        <v>2</v>
      </c>
      <c r="G124" s="15">
        <v>2</v>
      </c>
      <c r="H124" s="15">
        <v>0</v>
      </c>
      <c r="I124" s="15">
        <v>0</v>
      </c>
      <c r="J124" s="15">
        <v>0</v>
      </c>
      <c r="K124" s="15">
        <v>0</v>
      </c>
      <c r="L124" s="15">
        <v>0</v>
      </c>
      <c r="M124" s="15">
        <v>-2</v>
      </c>
      <c r="N124" s="15">
        <v>2</v>
      </c>
      <c r="O124" s="15">
        <v>-2</v>
      </c>
      <c r="P124" s="15">
        <v>0</v>
      </c>
      <c r="Q124" s="15">
        <v>0</v>
      </c>
      <c r="R124" s="15">
        <v>0</v>
      </c>
      <c r="S124" s="15">
        <v>2</v>
      </c>
      <c r="T124" s="15">
        <v>-1</v>
      </c>
      <c r="U124" s="15">
        <v>5</v>
      </c>
      <c r="V124" s="15">
        <v>-1</v>
      </c>
      <c r="W124" s="15">
        <v>2</v>
      </c>
      <c r="X124" s="15">
        <v>-1</v>
      </c>
      <c r="Y124" s="15">
        <v>2</v>
      </c>
      <c r="Z124" s="15">
        <v>-1</v>
      </c>
      <c r="AA124" s="15">
        <v>2</v>
      </c>
      <c r="AB124" s="15">
        <v>-1</v>
      </c>
      <c r="AC124" s="15">
        <v>4</v>
      </c>
      <c r="AD124" s="15">
        <v>0</v>
      </c>
      <c r="AE124" s="15">
        <v>0</v>
      </c>
      <c r="AF124" s="15">
        <v>0</v>
      </c>
      <c r="AG124" s="15">
        <v>0</v>
      </c>
      <c r="AH124" s="15">
        <v>0</v>
      </c>
      <c r="AI124" s="15">
        <v>0</v>
      </c>
      <c r="AJ124" s="15">
        <v>0</v>
      </c>
      <c r="AK124" s="15">
        <v>0</v>
      </c>
      <c r="AL124" s="15">
        <v>0</v>
      </c>
      <c r="AM124" s="15">
        <v>-1</v>
      </c>
      <c r="AN124" s="15">
        <v>-1</v>
      </c>
      <c r="AO124" s="15">
        <v>1</v>
      </c>
      <c r="AP124" s="15">
        <v>0</v>
      </c>
      <c r="AQ124" s="15">
        <v>0</v>
      </c>
      <c r="AR124" s="15">
        <v>0</v>
      </c>
      <c r="AS124" s="15">
        <v>0</v>
      </c>
      <c r="AT124" s="15">
        <v>0</v>
      </c>
      <c r="AU124" s="15">
        <v>0</v>
      </c>
      <c r="AY124" s="19"/>
      <c r="AZ124" s="18"/>
    </row>
    <row r="125" spans="1:52" s="19" customFormat="1" ht="26.25" thickBot="1" x14ac:dyDescent="0.25">
      <c r="A125" s="16" t="s">
        <v>19</v>
      </c>
      <c r="B125" s="17">
        <v>646</v>
      </c>
      <c r="C125" s="28">
        <v>145</v>
      </c>
      <c r="D125" s="15">
        <v>0</v>
      </c>
      <c r="E125" s="15">
        <v>0</v>
      </c>
      <c r="F125" s="15">
        <v>0</v>
      </c>
      <c r="G125" s="15">
        <v>0</v>
      </c>
      <c r="H125" s="15">
        <v>0</v>
      </c>
      <c r="I125" s="15">
        <v>1</v>
      </c>
      <c r="J125" s="15">
        <v>0</v>
      </c>
      <c r="K125" s="15">
        <v>0</v>
      </c>
      <c r="L125" s="15">
        <v>0</v>
      </c>
      <c r="M125" s="15">
        <v>0</v>
      </c>
      <c r="N125" s="15">
        <v>2</v>
      </c>
      <c r="O125" s="15">
        <v>0</v>
      </c>
      <c r="P125" s="15">
        <v>0</v>
      </c>
      <c r="Q125" s="15">
        <v>0</v>
      </c>
      <c r="R125" s="15">
        <v>0</v>
      </c>
      <c r="S125" s="15">
        <v>0</v>
      </c>
      <c r="T125" s="15">
        <v>0</v>
      </c>
      <c r="U125" s="15">
        <v>1</v>
      </c>
      <c r="V125" s="15">
        <v>1</v>
      </c>
      <c r="W125" s="15">
        <v>0</v>
      </c>
      <c r="X125" s="15">
        <v>-1</v>
      </c>
      <c r="Y125" s="15">
        <v>2</v>
      </c>
      <c r="Z125" s="15">
        <v>-1</v>
      </c>
      <c r="AA125" s="15">
        <v>2</v>
      </c>
      <c r="AB125" s="15">
        <v>1</v>
      </c>
      <c r="AC125" s="15">
        <v>2</v>
      </c>
      <c r="AD125" s="15">
        <v>0</v>
      </c>
      <c r="AE125" s="15">
        <v>0</v>
      </c>
      <c r="AF125" s="15">
        <v>0</v>
      </c>
      <c r="AG125" s="15">
        <v>0</v>
      </c>
      <c r="AH125" s="15">
        <v>0</v>
      </c>
      <c r="AI125" s="15">
        <v>2</v>
      </c>
      <c r="AJ125" s="15">
        <v>4</v>
      </c>
      <c r="AK125" s="15">
        <v>1</v>
      </c>
      <c r="AL125" s="15">
        <v>0</v>
      </c>
      <c r="AM125" s="15">
        <v>4</v>
      </c>
      <c r="AN125" s="15">
        <v>2</v>
      </c>
      <c r="AO125" s="15">
        <v>2</v>
      </c>
      <c r="AP125" s="15">
        <v>4</v>
      </c>
      <c r="AQ125" s="15">
        <v>1</v>
      </c>
      <c r="AR125" s="15">
        <v>0</v>
      </c>
      <c r="AS125" s="15">
        <v>0</v>
      </c>
      <c r="AT125" s="15">
        <v>0</v>
      </c>
      <c r="AU125" s="15">
        <v>0</v>
      </c>
      <c r="AY125" s="24"/>
      <c r="AZ125" s="18"/>
    </row>
    <row r="126" spans="1:52" s="19" customFormat="1" ht="26.25" hidden="1" thickBot="1" x14ac:dyDescent="0.25">
      <c r="A126" s="55" t="s">
        <v>201</v>
      </c>
      <c r="B126" s="17" t="s">
        <v>202</v>
      </c>
      <c r="C126" s="28">
        <v>622</v>
      </c>
      <c r="D126" s="15">
        <v>0</v>
      </c>
      <c r="E126" s="15">
        <v>0</v>
      </c>
      <c r="F126" s="15">
        <v>0</v>
      </c>
      <c r="G126" s="15">
        <v>0</v>
      </c>
      <c r="H126" s="15">
        <v>0</v>
      </c>
      <c r="I126" s="15">
        <v>1</v>
      </c>
      <c r="J126" s="15">
        <v>1</v>
      </c>
      <c r="K126" s="15">
        <v>0</v>
      </c>
      <c r="L126" s="15">
        <v>0</v>
      </c>
      <c r="M126" s="15">
        <v>0</v>
      </c>
      <c r="N126" s="15">
        <v>0</v>
      </c>
      <c r="O126" s="15">
        <v>0</v>
      </c>
      <c r="P126" s="15">
        <v>0</v>
      </c>
      <c r="Q126" s="15">
        <v>0</v>
      </c>
      <c r="R126" s="15">
        <v>0</v>
      </c>
      <c r="S126" s="15">
        <v>0</v>
      </c>
      <c r="T126" s="15">
        <v>0</v>
      </c>
      <c r="U126" s="15">
        <v>4</v>
      </c>
      <c r="V126" s="15">
        <v>2</v>
      </c>
      <c r="W126" s="15">
        <v>2</v>
      </c>
      <c r="X126" s="15">
        <v>1</v>
      </c>
      <c r="Y126" s="15">
        <v>2</v>
      </c>
      <c r="Z126" s="15">
        <v>2</v>
      </c>
      <c r="AA126" s="15">
        <v>0</v>
      </c>
      <c r="AB126" s="15">
        <v>1</v>
      </c>
      <c r="AC126" s="15">
        <v>0</v>
      </c>
      <c r="AD126" s="15">
        <v>0</v>
      </c>
      <c r="AE126" s="15">
        <v>-1</v>
      </c>
      <c r="AF126" s="15">
        <v>-1</v>
      </c>
      <c r="AG126" s="15">
        <v>-1</v>
      </c>
      <c r="AH126" s="15">
        <v>-2</v>
      </c>
      <c r="AI126" s="15">
        <v>2</v>
      </c>
      <c r="AJ126" s="15">
        <v>0</v>
      </c>
      <c r="AK126" s="15">
        <v>0</v>
      </c>
      <c r="AL126" s="15">
        <v>0</v>
      </c>
      <c r="AM126" s="15">
        <v>0</v>
      </c>
      <c r="AN126" s="15">
        <v>0</v>
      </c>
      <c r="AO126" s="15">
        <v>0</v>
      </c>
      <c r="AP126" s="15">
        <v>0</v>
      </c>
      <c r="AQ126" s="15">
        <v>0</v>
      </c>
      <c r="AR126" s="15">
        <v>0</v>
      </c>
      <c r="AS126" s="15">
        <v>0</v>
      </c>
      <c r="AT126" s="15">
        <v>0</v>
      </c>
      <c r="AU126" s="15">
        <v>0</v>
      </c>
      <c r="AZ126" s="18"/>
    </row>
    <row r="127" spans="1:52" s="19" customFormat="1" thickBot="1" x14ac:dyDescent="0.25">
      <c r="A127" s="20" t="s">
        <v>20</v>
      </c>
      <c r="B127" s="21">
        <v>381</v>
      </c>
      <c r="C127" s="22">
        <v>302</v>
      </c>
      <c r="D127" s="15">
        <v>4</v>
      </c>
      <c r="E127" s="15">
        <v>3</v>
      </c>
      <c r="F127" s="15">
        <v>1</v>
      </c>
      <c r="G127" s="15">
        <v>0</v>
      </c>
      <c r="H127" s="15">
        <v>0</v>
      </c>
      <c r="I127" s="15">
        <v>2</v>
      </c>
      <c r="J127" s="15">
        <v>0</v>
      </c>
      <c r="K127" s="15">
        <v>0</v>
      </c>
      <c r="L127" s="15">
        <v>0</v>
      </c>
      <c r="M127" s="15">
        <v>1</v>
      </c>
      <c r="N127" s="15">
        <v>0</v>
      </c>
      <c r="O127" s="15">
        <v>1</v>
      </c>
      <c r="P127" s="15">
        <v>2</v>
      </c>
      <c r="Q127" s="15">
        <v>-1</v>
      </c>
      <c r="R127" s="15">
        <v>-1</v>
      </c>
      <c r="S127" s="15">
        <v>1</v>
      </c>
      <c r="T127" s="15">
        <v>1</v>
      </c>
      <c r="U127" s="15">
        <v>2</v>
      </c>
      <c r="V127" s="15">
        <v>0</v>
      </c>
      <c r="W127" s="15">
        <v>0</v>
      </c>
      <c r="X127" s="15">
        <v>0</v>
      </c>
      <c r="Y127" s="15">
        <v>0</v>
      </c>
      <c r="Z127" s="15">
        <v>0</v>
      </c>
      <c r="AA127" s="15">
        <v>0</v>
      </c>
      <c r="AB127" s="15">
        <v>0</v>
      </c>
      <c r="AC127" s="15">
        <v>1</v>
      </c>
      <c r="AD127" s="15">
        <v>1</v>
      </c>
      <c r="AE127" s="15">
        <v>1</v>
      </c>
      <c r="AF127" s="15">
        <v>0</v>
      </c>
      <c r="AG127" s="15">
        <v>2</v>
      </c>
      <c r="AH127" s="15">
        <v>0</v>
      </c>
      <c r="AI127" s="15">
        <v>4</v>
      </c>
      <c r="AJ127" s="15">
        <v>0</v>
      </c>
      <c r="AK127" s="15">
        <v>-1</v>
      </c>
      <c r="AL127" s="15">
        <v>1</v>
      </c>
      <c r="AM127" s="15">
        <v>2</v>
      </c>
      <c r="AN127" s="15">
        <v>2</v>
      </c>
      <c r="AO127" s="15">
        <v>0</v>
      </c>
      <c r="AP127" s="15">
        <v>0</v>
      </c>
      <c r="AQ127" s="15">
        <v>4</v>
      </c>
      <c r="AR127" s="15">
        <v>4</v>
      </c>
      <c r="AS127" s="15">
        <v>0</v>
      </c>
      <c r="AT127" s="15">
        <v>0</v>
      </c>
      <c r="AU127" s="15">
        <v>2</v>
      </c>
      <c r="AZ127" s="18"/>
    </row>
    <row r="128" spans="1:52" s="19" customFormat="1" thickBot="1" x14ac:dyDescent="0.25">
      <c r="A128" s="20" t="s">
        <v>21</v>
      </c>
      <c r="B128" s="21">
        <v>572</v>
      </c>
      <c r="C128" s="22">
        <v>108</v>
      </c>
      <c r="D128" s="15">
        <v>0</v>
      </c>
      <c r="E128" s="15">
        <v>0</v>
      </c>
      <c r="F128" s="15">
        <v>0</v>
      </c>
      <c r="G128" s="15">
        <v>0</v>
      </c>
      <c r="H128" s="15">
        <v>0</v>
      </c>
      <c r="I128" s="15">
        <v>0</v>
      </c>
      <c r="J128" s="15">
        <v>-1</v>
      </c>
      <c r="K128" s="15">
        <v>0</v>
      </c>
      <c r="L128" s="15">
        <v>0</v>
      </c>
      <c r="M128" s="15">
        <v>0</v>
      </c>
      <c r="N128" s="15">
        <v>0</v>
      </c>
      <c r="O128" s="15">
        <v>0</v>
      </c>
      <c r="P128" s="15">
        <v>0</v>
      </c>
      <c r="Q128" s="15">
        <v>0</v>
      </c>
      <c r="R128" s="15">
        <v>0</v>
      </c>
      <c r="S128" s="15">
        <v>0</v>
      </c>
      <c r="T128" s="15">
        <v>0</v>
      </c>
      <c r="U128" s="15">
        <v>0</v>
      </c>
      <c r="V128" s="15">
        <v>0</v>
      </c>
      <c r="W128" s="15">
        <v>0</v>
      </c>
      <c r="X128" s="15">
        <v>0</v>
      </c>
      <c r="Y128" s="15">
        <v>0</v>
      </c>
      <c r="Z128" s="15">
        <v>0</v>
      </c>
      <c r="AA128" s="15">
        <v>0</v>
      </c>
      <c r="AB128" s="15">
        <v>0</v>
      </c>
      <c r="AC128" s="15">
        <v>0</v>
      </c>
      <c r="AD128" s="15">
        <v>0</v>
      </c>
      <c r="AE128" s="15">
        <v>0</v>
      </c>
      <c r="AF128" s="15">
        <v>0</v>
      </c>
      <c r="AG128" s="15">
        <v>0</v>
      </c>
      <c r="AH128" s="15">
        <v>0</v>
      </c>
      <c r="AI128" s="15">
        <v>0</v>
      </c>
      <c r="AJ128" s="15">
        <v>0</v>
      </c>
      <c r="AK128" s="15">
        <v>-2</v>
      </c>
      <c r="AL128" s="15">
        <v>0</v>
      </c>
      <c r="AM128" s="15">
        <v>-1</v>
      </c>
      <c r="AN128" s="15">
        <v>-1</v>
      </c>
      <c r="AO128" s="15">
        <v>0</v>
      </c>
      <c r="AP128" s="15">
        <v>0</v>
      </c>
      <c r="AQ128" s="15">
        <v>0</v>
      </c>
      <c r="AR128" s="15">
        <v>0</v>
      </c>
      <c r="AS128" s="15">
        <v>0</v>
      </c>
      <c r="AT128" s="15">
        <v>0</v>
      </c>
      <c r="AU128" s="15">
        <v>0</v>
      </c>
      <c r="AZ128" s="18"/>
    </row>
    <row r="129" spans="1:52" s="19" customFormat="1" thickBot="1" x14ac:dyDescent="0.25">
      <c r="A129" s="20" t="s">
        <v>22</v>
      </c>
      <c r="B129" s="21">
        <v>574</v>
      </c>
      <c r="C129" s="22">
        <v>109</v>
      </c>
      <c r="D129" s="15">
        <v>0</v>
      </c>
      <c r="E129" s="15">
        <v>0</v>
      </c>
      <c r="F129" s="15">
        <v>0</v>
      </c>
      <c r="G129" s="15">
        <v>0</v>
      </c>
      <c r="H129" s="15">
        <v>0</v>
      </c>
      <c r="I129" s="15">
        <v>0</v>
      </c>
      <c r="J129" s="15">
        <v>0</v>
      </c>
      <c r="K129" s="15">
        <v>0</v>
      </c>
      <c r="L129" s="15">
        <v>0</v>
      </c>
      <c r="M129" s="15">
        <v>2</v>
      </c>
      <c r="N129" s="15">
        <v>1</v>
      </c>
      <c r="O129" s="15">
        <v>2</v>
      </c>
      <c r="P129" s="15">
        <v>0</v>
      </c>
      <c r="Q129" s="15">
        <v>0</v>
      </c>
      <c r="R129" s="15">
        <v>0</v>
      </c>
      <c r="S129" s="15">
        <v>0</v>
      </c>
      <c r="T129" s="15">
        <v>0</v>
      </c>
      <c r="U129" s="15">
        <v>0</v>
      </c>
      <c r="V129" s="15">
        <v>0</v>
      </c>
      <c r="W129" s="15">
        <v>0</v>
      </c>
      <c r="X129" s="15">
        <v>0</v>
      </c>
      <c r="Y129" s="15">
        <v>0</v>
      </c>
      <c r="Z129" s="15">
        <v>0</v>
      </c>
      <c r="AA129" s="15">
        <v>0</v>
      </c>
      <c r="AB129" s="15">
        <v>0</v>
      </c>
      <c r="AC129" s="15">
        <v>0</v>
      </c>
      <c r="AD129" s="15">
        <v>0</v>
      </c>
      <c r="AE129" s="15">
        <v>0</v>
      </c>
      <c r="AF129" s="15">
        <v>0</v>
      </c>
      <c r="AG129" s="15">
        <v>0</v>
      </c>
      <c r="AH129" s="15">
        <v>0</v>
      </c>
      <c r="AI129" s="15">
        <v>0</v>
      </c>
      <c r="AJ129" s="15">
        <v>0</v>
      </c>
      <c r="AK129" s="15">
        <v>0</v>
      </c>
      <c r="AL129" s="15">
        <v>0</v>
      </c>
      <c r="AM129" s="15">
        <v>0</v>
      </c>
      <c r="AN129" s="15">
        <v>0</v>
      </c>
      <c r="AO129" s="15">
        <v>3</v>
      </c>
      <c r="AP129" s="15">
        <v>0</v>
      </c>
      <c r="AQ129" s="15">
        <v>2</v>
      </c>
      <c r="AR129" s="15">
        <v>0</v>
      </c>
      <c r="AS129" s="15">
        <v>5</v>
      </c>
      <c r="AT129" s="15">
        <v>0</v>
      </c>
      <c r="AU129" s="15">
        <v>0</v>
      </c>
      <c r="AZ129" s="18"/>
    </row>
    <row r="130" spans="1:52" s="19" customFormat="1" thickBot="1" x14ac:dyDescent="0.25">
      <c r="A130" s="20" t="s">
        <v>217</v>
      </c>
      <c r="B130" s="21">
        <v>442</v>
      </c>
      <c r="C130" s="22">
        <v>63</v>
      </c>
      <c r="D130" s="15">
        <v>0</v>
      </c>
      <c r="E130" s="15">
        <v>2</v>
      </c>
      <c r="F130" s="15">
        <v>0</v>
      </c>
      <c r="G130" s="15">
        <v>0</v>
      </c>
      <c r="H130" s="15">
        <v>0</v>
      </c>
      <c r="I130" s="15">
        <v>0</v>
      </c>
      <c r="J130" s="15">
        <v>0</v>
      </c>
      <c r="K130" s="15">
        <v>0</v>
      </c>
      <c r="L130" s="15">
        <v>2</v>
      </c>
      <c r="M130" s="15">
        <v>0</v>
      </c>
      <c r="N130" s="15">
        <v>2</v>
      </c>
      <c r="O130" s="15">
        <v>1</v>
      </c>
      <c r="P130" s="15">
        <v>0</v>
      </c>
      <c r="Q130" s="15">
        <v>4</v>
      </c>
      <c r="R130" s="15">
        <v>0</v>
      </c>
      <c r="S130" s="15">
        <v>2</v>
      </c>
      <c r="T130" s="15">
        <v>2</v>
      </c>
      <c r="U130" s="15">
        <v>2</v>
      </c>
      <c r="V130" s="15">
        <v>2</v>
      </c>
      <c r="W130" s="15">
        <v>2</v>
      </c>
      <c r="X130" s="15">
        <v>2</v>
      </c>
      <c r="Y130" s="15">
        <v>2</v>
      </c>
      <c r="Z130" s="15">
        <v>2</v>
      </c>
      <c r="AA130" s="15">
        <v>2</v>
      </c>
      <c r="AB130" s="15">
        <v>2</v>
      </c>
      <c r="AC130" s="15">
        <v>2</v>
      </c>
      <c r="AD130" s="15">
        <v>0</v>
      </c>
      <c r="AE130" s="15">
        <v>2</v>
      </c>
      <c r="AF130" s="15">
        <v>0</v>
      </c>
      <c r="AG130" s="15">
        <v>0</v>
      </c>
      <c r="AH130" s="15">
        <v>0</v>
      </c>
      <c r="AI130" s="15">
        <v>2</v>
      </c>
      <c r="AJ130" s="15">
        <v>0</v>
      </c>
      <c r="AK130" s="15">
        <v>1</v>
      </c>
      <c r="AL130" s="15">
        <v>0</v>
      </c>
      <c r="AM130" s="15">
        <v>0</v>
      </c>
      <c r="AN130" s="15">
        <v>0</v>
      </c>
      <c r="AO130" s="15">
        <v>0</v>
      </c>
      <c r="AP130" s="15">
        <v>0</v>
      </c>
      <c r="AQ130" s="15">
        <v>2</v>
      </c>
      <c r="AR130" s="15">
        <v>0</v>
      </c>
      <c r="AS130" s="15">
        <v>0</v>
      </c>
      <c r="AT130" s="15">
        <v>2</v>
      </c>
      <c r="AU130" s="15">
        <v>2</v>
      </c>
      <c r="AZ130" s="18"/>
    </row>
    <row r="131" spans="1:52" s="19" customFormat="1" ht="13.5" hidden="1" thickBot="1" x14ac:dyDescent="0.25">
      <c r="A131" s="55" t="s">
        <v>131</v>
      </c>
      <c r="B131" s="17">
        <v>570</v>
      </c>
      <c r="C131" s="28">
        <v>106</v>
      </c>
      <c r="D131" s="15">
        <v>0</v>
      </c>
      <c r="E131" s="15">
        <v>0</v>
      </c>
      <c r="F131" s="15">
        <v>2</v>
      </c>
      <c r="G131" s="15">
        <v>0</v>
      </c>
      <c r="H131" s="15">
        <v>3</v>
      </c>
      <c r="I131" s="15">
        <v>0</v>
      </c>
      <c r="J131" s="15">
        <v>1</v>
      </c>
      <c r="K131" s="15">
        <v>0</v>
      </c>
      <c r="L131" s="15">
        <v>0</v>
      </c>
      <c r="M131" s="15">
        <v>-1</v>
      </c>
      <c r="N131" s="15">
        <v>4</v>
      </c>
      <c r="O131" s="15">
        <v>-1</v>
      </c>
      <c r="P131" s="15">
        <v>0</v>
      </c>
      <c r="Q131" s="15">
        <v>0</v>
      </c>
      <c r="R131" s="15">
        <v>0</v>
      </c>
      <c r="S131" s="15">
        <v>0</v>
      </c>
      <c r="T131" s="15">
        <v>0</v>
      </c>
      <c r="U131" s="15">
        <v>2</v>
      </c>
      <c r="V131" s="15">
        <v>0</v>
      </c>
      <c r="W131" s="15">
        <v>0</v>
      </c>
      <c r="X131" s="15">
        <v>0</v>
      </c>
      <c r="Y131" s="15">
        <v>0</v>
      </c>
      <c r="Z131" s="15">
        <v>0</v>
      </c>
      <c r="AA131" s="15">
        <v>2</v>
      </c>
      <c r="AB131" s="15">
        <v>0</v>
      </c>
      <c r="AC131" s="15">
        <v>4</v>
      </c>
      <c r="AD131" s="15">
        <v>0</v>
      </c>
      <c r="AE131" s="15">
        <v>0</v>
      </c>
      <c r="AF131" s="15">
        <v>0</v>
      </c>
      <c r="AG131" s="15">
        <v>0</v>
      </c>
      <c r="AH131" s="15">
        <v>0</v>
      </c>
      <c r="AI131" s="15">
        <v>0</v>
      </c>
      <c r="AJ131" s="15">
        <v>0</v>
      </c>
      <c r="AK131" s="15">
        <v>0</v>
      </c>
      <c r="AL131" s="15">
        <v>0</v>
      </c>
      <c r="AM131" s="15">
        <v>0</v>
      </c>
      <c r="AN131" s="15">
        <v>0</v>
      </c>
      <c r="AO131" s="15">
        <v>0</v>
      </c>
      <c r="AP131" s="15">
        <v>0</v>
      </c>
      <c r="AQ131" s="15">
        <v>0</v>
      </c>
      <c r="AR131" s="15">
        <v>0</v>
      </c>
      <c r="AS131" s="15">
        <v>0</v>
      </c>
      <c r="AT131" s="15">
        <v>0</v>
      </c>
      <c r="AU131" s="15">
        <v>0</v>
      </c>
      <c r="AZ131" s="18"/>
    </row>
    <row r="132" spans="1:52" s="19" customFormat="1" thickBot="1" x14ac:dyDescent="0.25">
      <c r="A132" s="20" t="s">
        <v>23</v>
      </c>
      <c r="B132" s="21">
        <v>578</v>
      </c>
      <c r="C132" s="22">
        <v>39</v>
      </c>
      <c r="D132" s="15">
        <v>0</v>
      </c>
      <c r="E132" s="15">
        <v>0</v>
      </c>
      <c r="F132" s="15">
        <v>0</v>
      </c>
      <c r="G132" s="15">
        <v>0</v>
      </c>
      <c r="H132" s="15">
        <v>2</v>
      </c>
      <c r="I132" s="15">
        <v>0</v>
      </c>
      <c r="J132" s="15">
        <v>0</v>
      </c>
      <c r="K132" s="15">
        <v>0</v>
      </c>
      <c r="L132" s="15">
        <v>0</v>
      </c>
      <c r="M132" s="15">
        <v>0</v>
      </c>
      <c r="N132" s="15">
        <v>0</v>
      </c>
      <c r="O132" s="15">
        <v>0</v>
      </c>
      <c r="P132" s="15">
        <v>0</v>
      </c>
      <c r="Q132" s="15">
        <v>0</v>
      </c>
      <c r="R132" s="15">
        <v>0</v>
      </c>
      <c r="S132" s="15">
        <v>0</v>
      </c>
      <c r="T132" s="15">
        <v>0</v>
      </c>
      <c r="U132" s="15">
        <v>1</v>
      </c>
      <c r="V132" s="15">
        <v>0</v>
      </c>
      <c r="W132" s="15">
        <v>0</v>
      </c>
      <c r="X132" s="15">
        <v>0</v>
      </c>
      <c r="Y132" s="15">
        <v>1</v>
      </c>
      <c r="Z132" s="15">
        <v>0</v>
      </c>
      <c r="AA132" s="15">
        <v>0</v>
      </c>
      <c r="AB132" s="15">
        <v>0</v>
      </c>
      <c r="AC132" s="15">
        <v>2</v>
      </c>
      <c r="AD132" s="15">
        <v>0</v>
      </c>
      <c r="AE132" s="15">
        <v>0</v>
      </c>
      <c r="AF132" s="15">
        <v>0</v>
      </c>
      <c r="AG132" s="15">
        <v>0</v>
      </c>
      <c r="AH132" s="15">
        <v>0</v>
      </c>
      <c r="AI132" s="15">
        <v>0</v>
      </c>
      <c r="AJ132" s="15">
        <v>0</v>
      </c>
      <c r="AK132" s="15">
        <v>0</v>
      </c>
      <c r="AL132" s="15">
        <v>0</v>
      </c>
      <c r="AM132" s="15">
        <v>0</v>
      </c>
      <c r="AN132" s="15">
        <v>0</v>
      </c>
      <c r="AO132" s="15">
        <v>0</v>
      </c>
      <c r="AP132" s="15">
        <v>0</v>
      </c>
      <c r="AQ132" s="15">
        <v>2</v>
      </c>
      <c r="AR132" s="15">
        <v>0</v>
      </c>
      <c r="AS132" s="15">
        <v>2</v>
      </c>
      <c r="AT132" s="15">
        <v>0</v>
      </c>
      <c r="AU132" s="15">
        <v>0</v>
      </c>
      <c r="AZ132" s="18"/>
    </row>
    <row r="133" spans="1:52" s="19" customFormat="1" ht="26.25" thickBot="1" x14ac:dyDescent="0.25">
      <c r="A133" s="16" t="s">
        <v>24</v>
      </c>
      <c r="B133" s="17">
        <v>395</v>
      </c>
      <c r="C133" s="28">
        <v>111</v>
      </c>
      <c r="D133" s="15">
        <v>0</v>
      </c>
      <c r="E133" s="15">
        <v>0</v>
      </c>
      <c r="F133" s="15">
        <v>0</v>
      </c>
      <c r="G133" s="15">
        <v>0</v>
      </c>
      <c r="H133" s="15">
        <v>5</v>
      </c>
      <c r="I133" s="15">
        <v>0</v>
      </c>
      <c r="J133" s="15">
        <v>0</v>
      </c>
      <c r="K133" s="15">
        <v>0</v>
      </c>
      <c r="L133" s="15">
        <v>0</v>
      </c>
      <c r="M133" s="15">
        <v>0</v>
      </c>
      <c r="N133" s="15">
        <v>0</v>
      </c>
      <c r="O133" s="15">
        <v>0</v>
      </c>
      <c r="P133" s="15">
        <v>0</v>
      </c>
      <c r="Q133" s="15">
        <v>0</v>
      </c>
      <c r="R133" s="15">
        <v>0</v>
      </c>
      <c r="S133" s="15">
        <v>0</v>
      </c>
      <c r="T133" s="15">
        <v>0</v>
      </c>
      <c r="U133" s="15">
        <v>0</v>
      </c>
      <c r="V133" s="15">
        <v>0</v>
      </c>
      <c r="W133" s="15">
        <v>0</v>
      </c>
      <c r="X133" s="15">
        <v>0</v>
      </c>
      <c r="Y133" s="15">
        <v>0</v>
      </c>
      <c r="Z133" s="15">
        <v>0</v>
      </c>
      <c r="AA133" s="15">
        <v>0</v>
      </c>
      <c r="AB133" s="15">
        <v>0</v>
      </c>
      <c r="AC133" s="15">
        <v>2</v>
      </c>
      <c r="AD133" s="15">
        <v>2</v>
      </c>
      <c r="AE133" s="15">
        <v>0</v>
      </c>
      <c r="AF133" s="15">
        <v>0</v>
      </c>
      <c r="AG133" s="15">
        <v>1</v>
      </c>
      <c r="AH133" s="15">
        <v>0</v>
      </c>
      <c r="AI133" s="15">
        <v>4</v>
      </c>
      <c r="AJ133" s="15">
        <v>4</v>
      </c>
      <c r="AK133" s="15">
        <v>4</v>
      </c>
      <c r="AL133" s="15">
        <v>0</v>
      </c>
      <c r="AM133" s="15">
        <v>2</v>
      </c>
      <c r="AN133" s="15">
        <v>3</v>
      </c>
      <c r="AO133" s="15">
        <v>3</v>
      </c>
      <c r="AP133" s="15">
        <v>4</v>
      </c>
      <c r="AQ133" s="15">
        <v>0</v>
      </c>
      <c r="AR133" s="15">
        <v>0</v>
      </c>
      <c r="AS133" s="15">
        <v>0</v>
      </c>
      <c r="AT133" s="15">
        <v>0</v>
      </c>
      <c r="AU133" s="15">
        <v>0</v>
      </c>
      <c r="AZ133" s="18"/>
    </row>
    <row r="134" spans="1:52" s="19" customFormat="1" ht="13.5" thickBot="1" x14ac:dyDescent="0.25">
      <c r="A134" s="16" t="s">
        <v>25</v>
      </c>
      <c r="B134" s="17">
        <v>580</v>
      </c>
      <c r="C134" s="28">
        <v>275</v>
      </c>
      <c r="D134" s="15">
        <v>0</v>
      </c>
      <c r="E134" s="15">
        <v>0</v>
      </c>
      <c r="F134" s="15">
        <v>0</v>
      </c>
      <c r="G134" s="15">
        <v>0</v>
      </c>
      <c r="H134" s="15">
        <v>4</v>
      </c>
      <c r="I134" s="15">
        <v>0</v>
      </c>
      <c r="J134" s="15">
        <v>0</v>
      </c>
      <c r="K134" s="15">
        <v>0</v>
      </c>
      <c r="L134" s="15">
        <v>0</v>
      </c>
      <c r="M134" s="15">
        <v>0</v>
      </c>
      <c r="N134" s="15">
        <v>0</v>
      </c>
      <c r="O134" s="15">
        <v>0</v>
      </c>
      <c r="P134" s="15">
        <v>0</v>
      </c>
      <c r="Q134" s="15">
        <v>0</v>
      </c>
      <c r="R134" s="15">
        <v>0</v>
      </c>
      <c r="S134" s="15">
        <v>0</v>
      </c>
      <c r="T134" s="15">
        <v>0</v>
      </c>
      <c r="U134" s="15">
        <v>1</v>
      </c>
      <c r="V134" s="15">
        <v>0</v>
      </c>
      <c r="W134" s="15">
        <v>0</v>
      </c>
      <c r="X134" s="15">
        <v>0</v>
      </c>
      <c r="Y134" s="15">
        <v>1</v>
      </c>
      <c r="Z134" s="15">
        <v>0</v>
      </c>
      <c r="AA134" s="15">
        <v>0</v>
      </c>
      <c r="AB134" s="15">
        <v>0</v>
      </c>
      <c r="AC134" s="15">
        <v>2</v>
      </c>
      <c r="AD134" s="15">
        <v>1</v>
      </c>
      <c r="AE134" s="15">
        <v>0</v>
      </c>
      <c r="AF134" s="15">
        <v>0</v>
      </c>
      <c r="AG134" s="15">
        <v>1</v>
      </c>
      <c r="AH134" s="15">
        <v>0</v>
      </c>
      <c r="AI134" s="15">
        <v>4</v>
      </c>
      <c r="AJ134" s="15">
        <v>4</v>
      </c>
      <c r="AK134" s="15">
        <v>4</v>
      </c>
      <c r="AL134" s="15">
        <v>0</v>
      </c>
      <c r="AM134" s="15">
        <v>2</v>
      </c>
      <c r="AN134" s="15">
        <v>2</v>
      </c>
      <c r="AO134" s="15">
        <v>0</v>
      </c>
      <c r="AP134" s="15">
        <v>2</v>
      </c>
      <c r="AQ134" s="15">
        <v>1</v>
      </c>
      <c r="AR134" s="15">
        <v>0</v>
      </c>
      <c r="AS134" s="15">
        <v>0</v>
      </c>
      <c r="AT134" s="15">
        <v>0</v>
      </c>
      <c r="AU134" s="15">
        <v>0</v>
      </c>
      <c r="AZ134" s="18"/>
    </row>
    <row r="135" spans="1:52" s="19" customFormat="1" thickBot="1" x14ac:dyDescent="0.25">
      <c r="A135" s="20" t="s">
        <v>26</v>
      </c>
      <c r="B135" s="21">
        <v>585</v>
      </c>
      <c r="C135" s="22">
        <v>114</v>
      </c>
      <c r="D135" s="15">
        <v>3</v>
      </c>
      <c r="E135" s="15">
        <v>3</v>
      </c>
      <c r="F135" s="15">
        <v>3</v>
      </c>
      <c r="G135" s="15">
        <v>1</v>
      </c>
      <c r="H135" s="15">
        <v>0</v>
      </c>
      <c r="I135" s="15">
        <v>1</v>
      </c>
      <c r="J135" s="15">
        <v>0</v>
      </c>
      <c r="K135" s="15">
        <v>0</v>
      </c>
      <c r="L135" s="15">
        <v>0</v>
      </c>
      <c r="M135" s="15">
        <v>0</v>
      </c>
      <c r="N135" s="15">
        <v>0</v>
      </c>
      <c r="O135" s="15">
        <v>0</v>
      </c>
      <c r="P135" s="15">
        <v>2</v>
      </c>
      <c r="Q135" s="15">
        <v>0</v>
      </c>
      <c r="R135" s="15">
        <v>2</v>
      </c>
      <c r="S135" s="15">
        <v>2</v>
      </c>
      <c r="T135" s="15">
        <v>0</v>
      </c>
      <c r="U135" s="15">
        <v>2</v>
      </c>
      <c r="V135" s="15">
        <v>0</v>
      </c>
      <c r="W135" s="15">
        <v>1</v>
      </c>
      <c r="X135" s="15">
        <v>0</v>
      </c>
      <c r="Y135" s="15">
        <v>1</v>
      </c>
      <c r="Z135" s="15">
        <v>0</v>
      </c>
      <c r="AA135" s="15">
        <v>0</v>
      </c>
      <c r="AB135" s="15">
        <v>0</v>
      </c>
      <c r="AC135" s="15">
        <v>2</v>
      </c>
      <c r="AD135" s="15">
        <v>0</v>
      </c>
      <c r="AE135" s="15">
        <v>3</v>
      </c>
      <c r="AF135" s="15">
        <v>0</v>
      </c>
      <c r="AG135" s="15">
        <v>0</v>
      </c>
      <c r="AH135" s="15">
        <v>0</v>
      </c>
      <c r="AI135" s="15">
        <v>2</v>
      </c>
      <c r="AJ135" s="15">
        <v>0</v>
      </c>
      <c r="AK135" s="15">
        <v>0</v>
      </c>
      <c r="AL135" s="15">
        <v>0</v>
      </c>
      <c r="AM135" s="15">
        <v>2</v>
      </c>
      <c r="AN135" s="15">
        <v>2</v>
      </c>
      <c r="AO135" s="15">
        <v>0</v>
      </c>
      <c r="AP135" s="15">
        <v>1</v>
      </c>
      <c r="AQ135" s="15">
        <v>0</v>
      </c>
      <c r="AR135" s="15">
        <v>0</v>
      </c>
      <c r="AS135" s="15">
        <v>0</v>
      </c>
      <c r="AT135" s="15">
        <v>0</v>
      </c>
      <c r="AU135" s="15">
        <v>0</v>
      </c>
      <c r="AZ135" s="18"/>
    </row>
    <row r="136" spans="1:52" s="19" customFormat="1" thickBot="1" x14ac:dyDescent="0.25">
      <c r="A136" s="20" t="s">
        <v>27</v>
      </c>
      <c r="B136" s="21">
        <v>587</v>
      </c>
      <c r="C136" s="22">
        <v>116</v>
      </c>
      <c r="D136" s="15">
        <v>0</v>
      </c>
      <c r="E136" s="15">
        <v>0</v>
      </c>
      <c r="F136" s="15">
        <v>0</v>
      </c>
      <c r="G136" s="15">
        <v>0</v>
      </c>
      <c r="H136" s="15">
        <v>0</v>
      </c>
      <c r="I136" s="15">
        <v>0</v>
      </c>
      <c r="J136" s="15">
        <v>0</v>
      </c>
      <c r="K136" s="15">
        <v>0</v>
      </c>
      <c r="L136" s="15">
        <v>0</v>
      </c>
      <c r="M136" s="15">
        <v>1</v>
      </c>
      <c r="N136" s="15">
        <v>2</v>
      </c>
      <c r="O136" s="15">
        <v>0</v>
      </c>
      <c r="P136" s="15">
        <v>0</v>
      </c>
      <c r="Q136" s="15">
        <v>2</v>
      </c>
      <c r="R136" s="15">
        <v>0</v>
      </c>
      <c r="S136" s="15">
        <v>0</v>
      </c>
      <c r="T136" s="15">
        <v>0</v>
      </c>
      <c r="U136" s="15">
        <v>0</v>
      </c>
      <c r="V136" s="15">
        <v>0</v>
      </c>
      <c r="W136" s="15">
        <v>0</v>
      </c>
      <c r="X136" s="15">
        <v>0</v>
      </c>
      <c r="Y136" s="15">
        <v>0</v>
      </c>
      <c r="Z136" s="15">
        <v>0</v>
      </c>
      <c r="AA136" s="15">
        <v>0</v>
      </c>
      <c r="AB136" s="15">
        <v>0</v>
      </c>
      <c r="AC136" s="15">
        <v>1</v>
      </c>
      <c r="AD136" s="15">
        <v>0</v>
      </c>
      <c r="AE136" s="15">
        <v>0</v>
      </c>
      <c r="AF136" s="15">
        <v>0</v>
      </c>
      <c r="AG136" s="15">
        <v>0</v>
      </c>
      <c r="AH136" s="15">
        <v>0</v>
      </c>
      <c r="AI136" s="15">
        <v>0</v>
      </c>
      <c r="AJ136" s="15">
        <v>0</v>
      </c>
      <c r="AK136" s="15">
        <v>0</v>
      </c>
      <c r="AL136" s="15">
        <v>0</v>
      </c>
      <c r="AM136" s="15">
        <v>0</v>
      </c>
      <c r="AN136" s="15">
        <v>0</v>
      </c>
      <c r="AO136" s="15">
        <v>2</v>
      </c>
      <c r="AP136" s="15">
        <v>0</v>
      </c>
      <c r="AQ136" s="15">
        <v>0</v>
      </c>
      <c r="AR136" s="15">
        <v>0</v>
      </c>
      <c r="AS136" s="15">
        <v>0</v>
      </c>
      <c r="AT136" s="15">
        <v>0</v>
      </c>
      <c r="AU136" s="15">
        <v>0</v>
      </c>
      <c r="AZ136" s="18"/>
    </row>
    <row r="137" spans="1:52" s="19" customFormat="1" ht="13.5" thickBot="1" x14ac:dyDescent="0.25">
      <c r="A137" s="16" t="s">
        <v>210</v>
      </c>
      <c r="B137" s="17" t="s">
        <v>203</v>
      </c>
      <c r="C137" s="28">
        <v>624</v>
      </c>
      <c r="D137" s="15">
        <v>0</v>
      </c>
      <c r="E137" s="15">
        <v>0</v>
      </c>
      <c r="F137" s="15">
        <v>0</v>
      </c>
      <c r="G137" s="15">
        <v>0</v>
      </c>
      <c r="H137" s="15">
        <v>0</v>
      </c>
      <c r="I137" s="15">
        <v>0</v>
      </c>
      <c r="J137" s="15">
        <v>0</v>
      </c>
      <c r="K137" s="15">
        <v>0</v>
      </c>
      <c r="L137" s="15">
        <v>0</v>
      </c>
      <c r="M137" s="15">
        <v>0</v>
      </c>
      <c r="N137" s="15">
        <v>0</v>
      </c>
      <c r="O137" s="15">
        <v>0</v>
      </c>
      <c r="P137" s="15">
        <v>0</v>
      </c>
      <c r="Q137" s="15">
        <v>0</v>
      </c>
      <c r="R137" s="15">
        <v>0</v>
      </c>
      <c r="S137" s="15">
        <v>0</v>
      </c>
      <c r="T137" s="15">
        <v>0</v>
      </c>
      <c r="U137" s="15">
        <v>0</v>
      </c>
      <c r="V137" s="15">
        <v>0</v>
      </c>
      <c r="W137" s="15">
        <v>0</v>
      </c>
      <c r="X137" s="15">
        <v>0</v>
      </c>
      <c r="Y137" s="15">
        <v>0</v>
      </c>
      <c r="Z137" s="15">
        <v>0</v>
      </c>
      <c r="AA137" s="15">
        <v>0</v>
      </c>
      <c r="AB137" s="15">
        <v>0</v>
      </c>
      <c r="AC137" s="15">
        <v>0</v>
      </c>
      <c r="AD137" s="15">
        <v>0</v>
      </c>
      <c r="AE137" s="15">
        <v>0</v>
      </c>
      <c r="AF137" s="15">
        <v>0</v>
      </c>
      <c r="AG137" s="15">
        <v>0</v>
      </c>
      <c r="AH137" s="15">
        <v>0</v>
      </c>
      <c r="AI137" s="15">
        <v>0</v>
      </c>
      <c r="AJ137" s="15">
        <v>0</v>
      </c>
      <c r="AK137" s="15">
        <v>0</v>
      </c>
      <c r="AL137" s="15">
        <v>0</v>
      </c>
      <c r="AM137" s="15">
        <v>0</v>
      </c>
      <c r="AN137" s="15">
        <v>4</v>
      </c>
      <c r="AO137" s="15">
        <v>0</v>
      </c>
      <c r="AP137" s="15">
        <v>0</v>
      </c>
      <c r="AQ137" s="15">
        <v>0</v>
      </c>
      <c r="AR137" s="15">
        <v>0</v>
      </c>
      <c r="AS137" s="15">
        <v>0</v>
      </c>
      <c r="AT137" s="15">
        <v>0</v>
      </c>
      <c r="AU137" s="15">
        <v>0</v>
      </c>
      <c r="AZ137" s="18"/>
    </row>
    <row r="138" spans="1:52" s="19" customFormat="1" ht="13.5" thickBot="1" x14ac:dyDescent="0.25">
      <c r="A138" s="16" t="s">
        <v>28</v>
      </c>
      <c r="B138" s="17">
        <v>606</v>
      </c>
      <c r="C138" s="28">
        <v>126</v>
      </c>
      <c r="D138" s="15">
        <v>4</v>
      </c>
      <c r="E138" s="15">
        <v>-1</v>
      </c>
      <c r="F138" s="15">
        <v>4</v>
      </c>
      <c r="G138" s="15">
        <v>1</v>
      </c>
      <c r="H138" s="15">
        <v>1</v>
      </c>
      <c r="I138" s="15">
        <v>-2</v>
      </c>
      <c r="J138" s="15">
        <v>2</v>
      </c>
      <c r="K138" s="15">
        <v>-2</v>
      </c>
      <c r="L138" s="15">
        <v>2</v>
      </c>
      <c r="M138" s="15">
        <v>4</v>
      </c>
      <c r="N138" s="15">
        <v>4</v>
      </c>
      <c r="O138" s="15">
        <v>4</v>
      </c>
      <c r="P138" s="15">
        <v>0</v>
      </c>
      <c r="Q138" s="15">
        <v>2</v>
      </c>
      <c r="R138" s="15">
        <v>1</v>
      </c>
      <c r="S138" s="15">
        <v>2</v>
      </c>
      <c r="T138" s="15">
        <v>2</v>
      </c>
      <c r="U138" s="15">
        <v>-2</v>
      </c>
      <c r="V138" s="15">
        <v>1</v>
      </c>
      <c r="W138" s="15">
        <v>-2</v>
      </c>
      <c r="X138" s="15">
        <v>2</v>
      </c>
      <c r="Y138" s="15">
        <v>0</v>
      </c>
      <c r="Z138" s="15">
        <v>1</v>
      </c>
      <c r="AA138" s="15">
        <v>0</v>
      </c>
      <c r="AB138" s="15">
        <v>1</v>
      </c>
      <c r="AC138" s="15">
        <v>2</v>
      </c>
      <c r="AD138" s="15">
        <v>0</v>
      </c>
      <c r="AE138" s="15">
        <v>0</v>
      </c>
      <c r="AF138" s="15">
        <v>0</v>
      </c>
      <c r="AG138" s="15">
        <v>0</v>
      </c>
      <c r="AH138" s="15">
        <v>0</v>
      </c>
      <c r="AI138" s="15">
        <v>2</v>
      </c>
      <c r="AJ138" s="15">
        <v>0</v>
      </c>
      <c r="AK138" s="15">
        <v>0</v>
      </c>
      <c r="AL138" s="15">
        <v>0</v>
      </c>
      <c r="AM138" s="15">
        <v>0</v>
      </c>
      <c r="AN138" s="15">
        <v>0</v>
      </c>
      <c r="AO138" s="15">
        <v>0</v>
      </c>
      <c r="AP138" s="15">
        <v>0</v>
      </c>
      <c r="AQ138" s="15">
        <v>4</v>
      </c>
      <c r="AR138" s="15">
        <v>0</v>
      </c>
      <c r="AS138" s="15">
        <v>0</v>
      </c>
      <c r="AT138" s="15">
        <v>0</v>
      </c>
      <c r="AU138" s="15">
        <v>0</v>
      </c>
      <c r="AZ138" s="18"/>
    </row>
    <row r="139" spans="1:52" s="19" customFormat="1" ht="13.5" thickBot="1" x14ac:dyDescent="0.25">
      <c r="A139" s="16" t="s">
        <v>29</v>
      </c>
      <c r="B139" s="17">
        <v>607</v>
      </c>
      <c r="C139" s="28">
        <v>127</v>
      </c>
      <c r="D139" s="15">
        <v>1</v>
      </c>
      <c r="E139" s="15">
        <v>-1</v>
      </c>
      <c r="F139" s="15">
        <v>2</v>
      </c>
      <c r="G139" s="15">
        <v>0</v>
      </c>
      <c r="H139" s="15">
        <v>0</v>
      </c>
      <c r="I139" s="15">
        <v>-2</v>
      </c>
      <c r="J139" s="15">
        <v>1</v>
      </c>
      <c r="K139" s="15">
        <v>-1</v>
      </c>
      <c r="L139" s="15">
        <v>2</v>
      </c>
      <c r="M139" s="15">
        <v>0</v>
      </c>
      <c r="N139" s="15">
        <v>2</v>
      </c>
      <c r="O139" s="15">
        <v>2</v>
      </c>
      <c r="P139" s="15">
        <v>0</v>
      </c>
      <c r="Q139" s="15">
        <v>2</v>
      </c>
      <c r="R139" s="15">
        <v>2</v>
      </c>
      <c r="S139" s="15">
        <v>0</v>
      </c>
      <c r="T139" s="15">
        <v>1</v>
      </c>
      <c r="U139" s="15">
        <v>-2</v>
      </c>
      <c r="V139" s="15">
        <v>1</v>
      </c>
      <c r="W139" s="15">
        <v>-2</v>
      </c>
      <c r="X139" s="15">
        <v>1</v>
      </c>
      <c r="Y139" s="15">
        <v>-2</v>
      </c>
      <c r="Z139" s="15">
        <v>1</v>
      </c>
      <c r="AA139" s="15">
        <v>-2</v>
      </c>
      <c r="AB139" s="15">
        <v>1</v>
      </c>
      <c r="AC139" s="15">
        <v>1</v>
      </c>
      <c r="AD139" s="15">
        <v>0</v>
      </c>
      <c r="AE139" s="15">
        <v>0</v>
      </c>
      <c r="AF139" s="15">
        <v>0</v>
      </c>
      <c r="AG139" s="15">
        <v>0</v>
      </c>
      <c r="AH139" s="15">
        <v>0</v>
      </c>
      <c r="AI139" s="15">
        <v>2</v>
      </c>
      <c r="AJ139" s="15">
        <v>0</v>
      </c>
      <c r="AK139" s="15">
        <v>0</v>
      </c>
      <c r="AL139" s="15">
        <v>0</v>
      </c>
      <c r="AM139" s="15">
        <v>0</v>
      </c>
      <c r="AN139" s="15">
        <v>0</v>
      </c>
      <c r="AO139" s="15">
        <v>0</v>
      </c>
      <c r="AP139" s="15">
        <v>0</v>
      </c>
      <c r="AQ139" s="15">
        <v>4</v>
      </c>
      <c r="AR139" s="15">
        <v>0</v>
      </c>
      <c r="AS139" s="15">
        <v>0</v>
      </c>
      <c r="AT139" s="15">
        <v>0</v>
      </c>
      <c r="AU139" s="15">
        <v>0</v>
      </c>
      <c r="AZ139" s="18"/>
    </row>
    <row r="140" spans="1:52" s="19" customFormat="1" ht="13.5" thickBot="1" x14ac:dyDescent="0.25">
      <c r="A140" s="16" t="s">
        <v>30</v>
      </c>
      <c r="B140" s="17">
        <v>608</v>
      </c>
      <c r="C140" s="28">
        <v>128</v>
      </c>
      <c r="D140" s="15">
        <v>0</v>
      </c>
      <c r="E140" s="15">
        <v>-1</v>
      </c>
      <c r="F140" s="15">
        <v>2</v>
      </c>
      <c r="G140" s="15">
        <v>0</v>
      </c>
      <c r="H140" s="15">
        <v>0</v>
      </c>
      <c r="I140" s="15">
        <v>0</v>
      </c>
      <c r="J140" s="15">
        <v>0</v>
      </c>
      <c r="K140" s="15">
        <v>0</v>
      </c>
      <c r="L140" s="15">
        <v>0</v>
      </c>
      <c r="M140" s="15">
        <v>0</v>
      </c>
      <c r="N140" s="15">
        <v>2</v>
      </c>
      <c r="O140" s="15">
        <v>2</v>
      </c>
      <c r="P140" s="15">
        <v>0</v>
      </c>
      <c r="Q140" s="15">
        <v>2</v>
      </c>
      <c r="R140" s="15">
        <v>2</v>
      </c>
      <c r="S140" s="15">
        <v>0</v>
      </c>
      <c r="T140" s="15">
        <v>0</v>
      </c>
      <c r="U140" s="15">
        <v>-2</v>
      </c>
      <c r="V140" s="15">
        <v>1</v>
      </c>
      <c r="W140" s="15">
        <v>-2</v>
      </c>
      <c r="X140" s="15">
        <v>2</v>
      </c>
      <c r="Y140" s="15">
        <v>-2</v>
      </c>
      <c r="Z140" s="15">
        <v>2</v>
      </c>
      <c r="AA140" s="15">
        <v>-2</v>
      </c>
      <c r="AB140" s="15">
        <v>2</v>
      </c>
      <c r="AC140" s="15">
        <v>-1</v>
      </c>
      <c r="AD140" s="15">
        <v>0</v>
      </c>
      <c r="AE140" s="15">
        <v>0</v>
      </c>
      <c r="AF140" s="15">
        <v>0</v>
      </c>
      <c r="AG140" s="15">
        <v>0</v>
      </c>
      <c r="AH140" s="15">
        <v>0</v>
      </c>
      <c r="AI140" s="15">
        <v>2</v>
      </c>
      <c r="AJ140" s="15">
        <v>0</v>
      </c>
      <c r="AK140" s="15">
        <v>0</v>
      </c>
      <c r="AL140" s="15">
        <v>0</v>
      </c>
      <c r="AM140" s="15">
        <v>0</v>
      </c>
      <c r="AN140" s="15">
        <v>0</v>
      </c>
      <c r="AO140" s="15">
        <v>0</v>
      </c>
      <c r="AP140" s="15">
        <v>0</v>
      </c>
      <c r="AQ140" s="15">
        <v>4</v>
      </c>
      <c r="AR140" s="15">
        <v>0</v>
      </c>
      <c r="AS140" s="15">
        <v>0</v>
      </c>
      <c r="AT140" s="15">
        <v>0</v>
      </c>
      <c r="AU140" s="15">
        <v>0</v>
      </c>
      <c r="AZ140" s="18"/>
    </row>
    <row r="141" spans="1:52" s="19" customFormat="1" ht="13.5" thickBot="1" x14ac:dyDescent="0.25">
      <c r="A141" s="16" t="s">
        <v>31</v>
      </c>
      <c r="B141" s="17">
        <v>609</v>
      </c>
      <c r="C141" s="28">
        <v>129</v>
      </c>
      <c r="D141" s="15">
        <v>0</v>
      </c>
      <c r="E141" s="15">
        <v>3</v>
      </c>
      <c r="F141" s="15">
        <v>0</v>
      </c>
      <c r="G141" s="15">
        <v>0</v>
      </c>
      <c r="H141" s="15">
        <v>0</v>
      </c>
      <c r="I141" s="15">
        <v>0</v>
      </c>
      <c r="J141" s="15">
        <v>0</v>
      </c>
      <c r="K141" s="15">
        <v>0</v>
      </c>
      <c r="L141" s="15">
        <v>0</v>
      </c>
      <c r="M141" s="15">
        <v>0</v>
      </c>
      <c r="N141" s="15">
        <v>0</v>
      </c>
      <c r="O141" s="15">
        <v>0</v>
      </c>
      <c r="P141" s="15">
        <v>0</v>
      </c>
      <c r="Q141" s="15">
        <v>0</v>
      </c>
      <c r="R141" s="15">
        <v>0</v>
      </c>
      <c r="S141" s="15">
        <v>0</v>
      </c>
      <c r="T141" s="15">
        <v>0</v>
      </c>
      <c r="U141" s="15">
        <v>0</v>
      </c>
      <c r="V141" s="15">
        <v>0</v>
      </c>
      <c r="W141" s="15">
        <v>0</v>
      </c>
      <c r="X141" s="15">
        <v>0</v>
      </c>
      <c r="Y141" s="15">
        <v>0</v>
      </c>
      <c r="Z141" s="15">
        <v>-1</v>
      </c>
      <c r="AA141" s="15">
        <v>0</v>
      </c>
      <c r="AB141" s="15">
        <v>0</v>
      </c>
      <c r="AC141" s="15">
        <v>1</v>
      </c>
      <c r="AD141" s="15">
        <v>0</v>
      </c>
      <c r="AE141" s="15">
        <v>2</v>
      </c>
      <c r="AF141" s="15">
        <v>0</v>
      </c>
      <c r="AG141" s="15">
        <v>-1</v>
      </c>
      <c r="AH141" s="15">
        <v>0</v>
      </c>
      <c r="AI141" s="15">
        <v>0</v>
      </c>
      <c r="AJ141" s="15">
        <v>0</v>
      </c>
      <c r="AK141" s="15">
        <v>0</v>
      </c>
      <c r="AL141" s="15">
        <v>0</v>
      </c>
      <c r="AM141" s="15">
        <v>0</v>
      </c>
      <c r="AN141" s="15">
        <v>0</v>
      </c>
      <c r="AO141" s="15">
        <v>0</v>
      </c>
      <c r="AP141" s="15">
        <v>0</v>
      </c>
      <c r="AQ141" s="15">
        <v>0</v>
      </c>
      <c r="AR141" s="15">
        <v>0</v>
      </c>
      <c r="AS141" s="15">
        <v>0</v>
      </c>
      <c r="AT141" s="15">
        <v>-3</v>
      </c>
      <c r="AU141" s="15">
        <v>-3</v>
      </c>
      <c r="AZ141" s="18"/>
    </row>
    <row r="142" spans="1:52" s="19" customFormat="1" thickBot="1" x14ac:dyDescent="0.25">
      <c r="A142" s="20" t="s">
        <v>32</v>
      </c>
      <c r="B142" s="21">
        <v>600</v>
      </c>
      <c r="C142" s="22">
        <v>123</v>
      </c>
      <c r="D142" s="15">
        <v>2</v>
      </c>
      <c r="E142" s="15">
        <v>1</v>
      </c>
      <c r="F142" s="15">
        <v>4</v>
      </c>
      <c r="G142" s="15">
        <v>2</v>
      </c>
      <c r="H142" s="15">
        <v>0</v>
      </c>
      <c r="I142" s="15">
        <v>0</v>
      </c>
      <c r="J142" s="15">
        <v>-1</v>
      </c>
      <c r="K142" s="15">
        <v>0</v>
      </c>
      <c r="L142" s="15">
        <v>0</v>
      </c>
      <c r="M142" s="15">
        <v>0</v>
      </c>
      <c r="N142" s="15">
        <v>0</v>
      </c>
      <c r="O142" s="15">
        <v>0</v>
      </c>
      <c r="P142" s="15">
        <v>1</v>
      </c>
      <c r="Q142" s="15">
        <v>0</v>
      </c>
      <c r="R142" s="15">
        <v>3</v>
      </c>
      <c r="S142" s="15">
        <v>0</v>
      </c>
      <c r="T142" s="15">
        <v>0</v>
      </c>
      <c r="U142" s="15">
        <v>0</v>
      </c>
      <c r="V142" s="15">
        <v>0</v>
      </c>
      <c r="W142" s="15">
        <v>0</v>
      </c>
      <c r="X142" s="15">
        <v>0</v>
      </c>
      <c r="Y142" s="15">
        <v>0</v>
      </c>
      <c r="Z142" s="15">
        <v>0</v>
      </c>
      <c r="AA142" s="15">
        <v>0</v>
      </c>
      <c r="AB142" s="15">
        <v>0</v>
      </c>
      <c r="AC142" s="15">
        <v>0</v>
      </c>
      <c r="AD142" s="15">
        <v>0</v>
      </c>
      <c r="AE142" s="15">
        <v>0</v>
      </c>
      <c r="AF142" s="15">
        <v>0</v>
      </c>
      <c r="AG142" s="15">
        <v>0</v>
      </c>
      <c r="AH142" s="15">
        <v>0</v>
      </c>
      <c r="AI142" s="15">
        <v>2</v>
      </c>
      <c r="AJ142" s="15">
        <v>0</v>
      </c>
      <c r="AK142" s="15">
        <v>0</v>
      </c>
      <c r="AL142" s="15">
        <v>0</v>
      </c>
      <c r="AM142" s="15">
        <v>0</v>
      </c>
      <c r="AN142" s="15">
        <v>0</v>
      </c>
      <c r="AO142" s="15">
        <v>0</v>
      </c>
      <c r="AP142" s="15">
        <v>0</v>
      </c>
      <c r="AQ142" s="15">
        <v>0</v>
      </c>
      <c r="AR142" s="15">
        <v>0</v>
      </c>
      <c r="AS142" s="15">
        <v>0</v>
      </c>
      <c r="AT142" s="15">
        <v>0</v>
      </c>
      <c r="AU142" s="15">
        <v>-1</v>
      </c>
      <c r="AZ142" s="18"/>
    </row>
    <row r="143" spans="1:52" s="19" customFormat="1" thickBot="1" x14ac:dyDescent="0.25">
      <c r="A143" s="20" t="s">
        <v>100</v>
      </c>
      <c r="B143" s="21" t="s">
        <v>198</v>
      </c>
      <c r="C143" s="22">
        <v>110</v>
      </c>
      <c r="D143" s="15">
        <v>1</v>
      </c>
      <c r="E143" s="15">
        <v>1</v>
      </c>
      <c r="F143" s="15">
        <v>1</v>
      </c>
      <c r="G143" s="15">
        <v>4</v>
      </c>
      <c r="H143" s="15">
        <v>2</v>
      </c>
      <c r="I143" s="15">
        <v>0</v>
      </c>
      <c r="J143" s="15">
        <v>2</v>
      </c>
      <c r="K143" s="15">
        <v>0</v>
      </c>
      <c r="L143" s="15">
        <v>0</v>
      </c>
      <c r="M143" s="15">
        <v>0</v>
      </c>
      <c r="N143" s="15">
        <v>2</v>
      </c>
      <c r="O143" s="15">
        <v>0</v>
      </c>
      <c r="P143" s="15">
        <v>0</v>
      </c>
      <c r="Q143" s="15">
        <v>0</v>
      </c>
      <c r="R143" s="15">
        <v>0</v>
      </c>
      <c r="S143" s="15">
        <v>0</v>
      </c>
      <c r="T143" s="15">
        <v>0</v>
      </c>
      <c r="U143" s="15">
        <v>0</v>
      </c>
      <c r="V143" s="15">
        <v>0</v>
      </c>
      <c r="W143" s="15">
        <v>0</v>
      </c>
      <c r="X143" s="15">
        <v>0</v>
      </c>
      <c r="Y143" s="15">
        <v>1</v>
      </c>
      <c r="Z143" s="15">
        <v>0</v>
      </c>
      <c r="AA143" s="15">
        <v>0</v>
      </c>
      <c r="AB143" s="15">
        <v>0</v>
      </c>
      <c r="AC143" s="15">
        <v>2</v>
      </c>
      <c r="AD143" s="15">
        <v>0</v>
      </c>
      <c r="AE143" s="15">
        <v>1</v>
      </c>
      <c r="AF143" s="15">
        <v>0</v>
      </c>
      <c r="AG143" s="15">
        <v>1</v>
      </c>
      <c r="AH143" s="15">
        <v>0</v>
      </c>
      <c r="AI143" s="15">
        <v>0</v>
      </c>
      <c r="AJ143" s="15">
        <v>0</v>
      </c>
      <c r="AK143" s="15">
        <v>0</v>
      </c>
      <c r="AL143" s="15">
        <v>2</v>
      </c>
      <c r="AM143" s="15">
        <v>4</v>
      </c>
      <c r="AN143" s="15">
        <v>4</v>
      </c>
      <c r="AO143" s="15">
        <v>2</v>
      </c>
      <c r="AP143" s="15">
        <v>0</v>
      </c>
      <c r="AQ143" s="15">
        <v>1</v>
      </c>
      <c r="AR143" s="15">
        <v>0</v>
      </c>
      <c r="AS143" s="15">
        <v>1</v>
      </c>
      <c r="AT143" s="15">
        <v>0</v>
      </c>
      <c r="AU143" s="15">
        <v>0</v>
      </c>
      <c r="AZ143" s="18"/>
    </row>
    <row r="144" spans="1:52" s="19" customFormat="1" thickBot="1" x14ac:dyDescent="0.25">
      <c r="A144" s="20" t="s">
        <v>33</v>
      </c>
      <c r="B144" s="21">
        <v>612</v>
      </c>
      <c r="C144" s="22">
        <v>131</v>
      </c>
      <c r="D144" s="15">
        <v>4</v>
      </c>
      <c r="E144" s="15">
        <v>4</v>
      </c>
      <c r="F144" s="15">
        <v>4</v>
      </c>
      <c r="G144" s="15">
        <v>2</v>
      </c>
      <c r="H144" s="15">
        <v>2</v>
      </c>
      <c r="I144" s="15">
        <v>2</v>
      </c>
      <c r="J144" s="15">
        <v>2</v>
      </c>
      <c r="K144" s="15">
        <v>0</v>
      </c>
      <c r="L144" s="15">
        <v>1</v>
      </c>
      <c r="M144" s="15">
        <v>2</v>
      </c>
      <c r="N144" s="15">
        <v>1</v>
      </c>
      <c r="O144" s="15">
        <v>1</v>
      </c>
      <c r="P144" s="15">
        <v>1</v>
      </c>
      <c r="Q144" s="15">
        <v>0</v>
      </c>
      <c r="R144" s="15">
        <v>0</v>
      </c>
      <c r="S144" s="15">
        <v>1</v>
      </c>
      <c r="T144" s="15">
        <v>1</v>
      </c>
      <c r="U144" s="15">
        <v>1</v>
      </c>
      <c r="V144" s="15">
        <v>2</v>
      </c>
      <c r="W144" s="15">
        <v>1</v>
      </c>
      <c r="X144" s="15">
        <v>1</v>
      </c>
      <c r="Y144" s="15">
        <v>1</v>
      </c>
      <c r="Z144" s="15">
        <v>1</v>
      </c>
      <c r="AA144" s="15">
        <v>1</v>
      </c>
      <c r="AB144" s="15">
        <v>1</v>
      </c>
      <c r="AC144" s="15">
        <v>2</v>
      </c>
      <c r="AD144" s="15">
        <v>1</v>
      </c>
      <c r="AE144" s="15">
        <v>2</v>
      </c>
      <c r="AF144" s="15">
        <v>0</v>
      </c>
      <c r="AG144" s="15">
        <v>4</v>
      </c>
      <c r="AH144" s="15">
        <v>0</v>
      </c>
      <c r="AI144" s="15">
        <v>5</v>
      </c>
      <c r="AJ144" s="15">
        <v>4</v>
      </c>
      <c r="AK144" s="15">
        <v>0</v>
      </c>
      <c r="AL144" s="15">
        <v>0</v>
      </c>
      <c r="AM144" s="15">
        <v>2</v>
      </c>
      <c r="AN144" s="15">
        <v>3</v>
      </c>
      <c r="AO144" s="15">
        <v>0</v>
      </c>
      <c r="AP144" s="15">
        <v>0</v>
      </c>
      <c r="AQ144" s="15">
        <v>1</v>
      </c>
      <c r="AR144" s="15">
        <v>1</v>
      </c>
      <c r="AS144" s="15">
        <v>0</v>
      </c>
      <c r="AT144" s="15">
        <v>1</v>
      </c>
      <c r="AU144" s="15">
        <v>1</v>
      </c>
      <c r="AZ144" s="18"/>
    </row>
    <row r="145" spans="1:52" s="19" customFormat="1" thickBot="1" x14ac:dyDescent="0.25">
      <c r="A145" s="20" t="s">
        <v>34</v>
      </c>
      <c r="B145" s="21">
        <v>660</v>
      </c>
      <c r="C145" s="22">
        <v>81</v>
      </c>
      <c r="D145" s="15">
        <v>0</v>
      </c>
      <c r="E145" s="15">
        <v>0</v>
      </c>
      <c r="F145" s="15">
        <v>0</v>
      </c>
      <c r="G145" s="15">
        <v>0</v>
      </c>
      <c r="H145" s="15">
        <v>0</v>
      </c>
      <c r="I145" s="15">
        <v>0</v>
      </c>
      <c r="J145" s="15">
        <v>0</v>
      </c>
      <c r="K145" s="15">
        <v>0</v>
      </c>
      <c r="L145" s="15">
        <v>0</v>
      </c>
      <c r="M145" s="15">
        <v>0</v>
      </c>
      <c r="N145" s="15">
        <v>0</v>
      </c>
      <c r="O145" s="15">
        <v>0</v>
      </c>
      <c r="P145" s="15">
        <v>0</v>
      </c>
      <c r="Q145" s="15">
        <v>0</v>
      </c>
      <c r="R145" s="15">
        <v>0</v>
      </c>
      <c r="S145" s="15">
        <v>0</v>
      </c>
      <c r="T145" s="15">
        <v>0</v>
      </c>
      <c r="U145" s="15">
        <v>0</v>
      </c>
      <c r="V145" s="15">
        <v>0</v>
      </c>
      <c r="W145" s="15">
        <v>0</v>
      </c>
      <c r="X145" s="15">
        <v>0</v>
      </c>
      <c r="Y145" s="15">
        <v>0</v>
      </c>
      <c r="Z145" s="15">
        <v>0</v>
      </c>
      <c r="AA145" s="15">
        <v>0</v>
      </c>
      <c r="AB145" s="15">
        <v>0</v>
      </c>
      <c r="AC145" s="15">
        <v>0</v>
      </c>
      <c r="AD145" s="15">
        <v>0</v>
      </c>
      <c r="AE145" s="15">
        <v>0</v>
      </c>
      <c r="AF145" s="15">
        <v>0</v>
      </c>
      <c r="AG145" s="15">
        <v>0</v>
      </c>
      <c r="AH145" s="15">
        <v>0</v>
      </c>
      <c r="AI145" s="15">
        <v>3</v>
      </c>
      <c r="AJ145" s="15">
        <v>0</v>
      </c>
      <c r="AK145" s="15">
        <v>0</v>
      </c>
      <c r="AL145" s="15">
        <v>2</v>
      </c>
      <c r="AM145" s="15">
        <v>0</v>
      </c>
      <c r="AN145" s="15">
        <v>0</v>
      </c>
      <c r="AO145" s="15">
        <v>0</v>
      </c>
      <c r="AP145" s="15">
        <v>0</v>
      </c>
      <c r="AQ145" s="15">
        <v>0</v>
      </c>
      <c r="AR145" s="15">
        <v>0</v>
      </c>
      <c r="AS145" s="15">
        <v>0</v>
      </c>
      <c r="AT145" s="15">
        <v>0</v>
      </c>
      <c r="AU145" s="15">
        <v>0</v>
      </c>
      <c r="AZ145" s="18"/>
    </row>
    <row r="146" spans="1:52" s="19" customFormat="1" thickBot="1" x14ac:dyDescent="0.25">
      <c r="A146" s="20" t="s">
        <v>125</v>
      </c>
      <c r="B146" s="21">
        <v>490</v>
      </c>
      <c r="C146" s="22">
        <v>154</v>
      </c>
      <c r="D146" s="15">
        <v>-1</v>
      </c>
      <c r="E146" s="15">
        <v>-1</v>
      </c>
      <c r="F146" s="15">
        <v>-2</v>
      </c>
      <c r="G146" s="15">
        <v>-1</v>
      </c>
      <c r="H146" s="15">
        <v>0</v>
      </c>
      <c r="I146" s="15">
        <v>-1</v>
      </c>
      <c r="J146" s="15">
        <v>-1</v>
      </c>
      <c r="K146" s="15">
        <v>0</v>
      </c>
      <c r="L146" s="15">
        <v>0</v>
      </c>
      <c r="M146" s="15">
        <v>0</v>
      </c>
      <c r="N146" s="15">
        <v>0</v>
      </c>
      <c r="O146" s="15">
        <v>0</v>
      </c>
      <c r="P146" s="15">
        <v>0</v>
      </c>
      <c r="Q146" s="15">
        <v>0</v>
      </c>
      <c r="R146" s="15">
        <v>-1</v>
      </c>
      <c r="S146" s="15">
        <v>0</v>
      </c>
      <c r="T146" s="15">
        <v>0</v>
      </c>
      <c r="U146" s="15">
        <v>0</v>
      </c>
      <c r="V146" s="15">
        <v>0</v>
      </c>
      <c r="W146" s="15">
        <v>0</v>
      </c>
      <c r="X146" s="15">
        <v>0</v>
      </c>
      <c r="Y146" s="15">
        <v>0</v>
      </c>
      <c r="Z146" s="15">
        <v>0</v>
      </c>
      <c r="AA146" s="15">
        <v>0</v>
      </c>
      <c r="AB146" s="15">
        <v>0</v>
      </c>
      <c r="AC146" s="15">
        <v>-1</v>
      </c>
      <c r="AD146" s="15">
        <v>0</v>
      </c>
      <c r="AE146" s="15">
        <v>0</v>
      </c>
      <c r="AF146" s="15">
        <v>0</v>
      </c>
      <c r="AG146" s="15">
        <v>0</v>
      </c>
      <c r="AH146" s="15">
        <v>0</v>
      </c>
      <c r="AI146" s="15">
        <v>2</v>
      </c>
      <c r="AJ146" s="15">
        <v>0</v>
      </c>
      <c r="AK146" s="15">
        <v>-2</v>
      </c>
      <c r="AL146" s="15">
        <v>2</v>
      </c>
      <c r="AM146" s="15">
        <v>0</v>
      </c>
      <c r="AN146" s="15">
        <v>0</v>
      </c>
      <c r="AO146" s="15">
        <v>0</v>
      </c>
      <c r="AP146" s="15">
        <v>0</v>
      </c>
      <c r="AQ146" s="15">
        <v>0</v>
      </c>
      <c r="AR146" s="15">
        <v>0</v>
      </c>
      <c r="AS146" s="15">
        <v>0</v>
      </c>
      <c r="AT146" s="15">
        <v>0</v>
      </c>
      <c r="AU146" s="15">
        <v>0</v>
      </c>
      <c r="AZ146" s="18"/>
    </row>
    <row r="147" spans="1:52" s="19" customFormat="1" ht="13.5" thickBot="1" x14ac:dyDescent="0.25">
      <c r="A147" s="16" t="s">
        <v>126</v>
      </c>
      <c r="B147" s="17">
        <v>620</v>
      </c>
      <c r="C147" s="28">
        <v>133</v>
      </c>
      <c r="D147" s="15">
        <v>0</v>
      </c>
      <c r="E147" s="15">
        <v>0</v>
      </c>
      <c r="F147" s="15">
        <v>5</v>
      </c>
      <c r="G147" s="15">
        <v>4</v>
      </c>
      <c r="H147" s="15">
        <v>-1</v>
      </c>
      <c r="I147" s="15">
        <v>0</v>
      </c>
      <c r="J147" s="15">
        <v>0</v>
      </c>
      <c r="K147" s="15">
        <v>0</v>
      </c>
      <c r="L147" s="15">
        <v>0</v>
      </c>
      <c r="M147" s="15">
        <v>0</v>
      </c>
      <c r="N147" s="15">
        <v>4</v>
      </c>
      <c r="O147" s="15">
        <v>0</v>
      </c>
      <c r="P147" s="15">
        <v>0</v>
      </c>
      <c r="Q147" s="15">
        <v>0</v>
      </c>
      <c r="R147" s="15">
        <v>0</v>
      </c>
      <c r="S147" s="15">
        <v>-1</v>
      </c>
      <c r="T147" s="15">
        <v>0</v>
      </c>
      <c r="U147" s="15">
        <v>-1</v>
      </c>
      <c r="V147" s="15">
        <v>0</v>
      </c>
      <c r="W147" s="15">
        <v>0</v>
      </c>
      <c r="X147" s="15">
        <v>0</v>
      </c>
      <c r="Y147" s="15">
        <v>-1</v>
      </c>
      <c r="Z147" s="15">
        <v>0</v>
      </c>
      <c r="AA147" s="15">
        <v>1</v>
      </c>
      <c r="AB147" s="15">
        <v>0</v>
      </c>
      <c r="AC147" s="15">
        <v>0</v>
      </c>
      <c r="AD147" s="15">
        <v>0</v>
      </c>
      <c r="AE147" s="15">
        <v>0</v>
      </c>
      <c r="AF147" s="15">
        <v>0</v>
      </c>
      <c r="AG147" s="15">
        <v>0</v>
      </c>
      <c r="AH147" s="15">
        <v>0</v>
      </c>
      <c r="AI147" s="15">
        <v>2</v>
      </c>
      <c r="AJ147" s="15">
        <v>0</v>
      </c>
      <c r="AK147" s="15">
        <v>0</v>
      </c>
      <c r="AL147" s="15">
        <v>0</v>
      </c>
      <c r="AM147" s="15">
        <v>0</v>
      </c>
      <c r="AN147" s="15">
        <v>0</v>
      </c>
      <c r="AO147" s="15">
        <v>0</v>
      </c>
      <c r="AP147" s="15">
        <v>0</v>
      </c>
      <c r="AQ147" s="15">
        <v>0</v>
      </c>
      <c r="AR147" s="15">
        <v>0</v>
      </c>
      <c r="AS147" s="15">
        <v>0</v>
      </c>
      <c r="AT147" s="15">
        <v>1</v>
      </c>
      <c r="AU147" s="15">
        <v>1</v>
      </c>
      <c r="AZ147" s="18"/>
    </row>
    <row r="148" spans="1:52" s="19" customFormat="1" ht="13.5" thickBot="1" x14ac:dyDescent="0.25">
      <c r="A148" s="16" t="s">
        <v>10</v>
      </c>
      <c r="B148" s="17">
        <v>645</v>
      </c>
      <c r="C148" s="28">
        <v>144</v>
      </c>
      <c r="D148" s="15">
        <v>3</v>
      </c>
      <c r="E148" s="15">
        <v>3</v>
      </c>
      <c r="F148" s="15">
        <v>3</v>
      </c>
      <c r="G148" s="15">
        <v>2</v>
      </c>
      <c r="H148" s="15">
        <v>1</v>
      </c>
      <c r="I148" s="15">
        <v>0</v>
      </c>
      <c r="J148" s="15">
        <v>0</v>
      </c>
      <c r="K148" s="15">
        <v>0</v>
      </c>
      <c r="L148" s="15">
        <v>0</v>
      </c>
      <c r="M148" s="15">
        <v>0</v>
      </c>
      <c r="N148" s="15">
        <v>-3</v>
      </c>
      <c r="O148" s="15">
        <v>2</v>
      </c>
      <c r="P148" s="15">
        <v>0</v>
      </c>
      <c r="Q148" s="15">
        <v>0</v>
      </c>
      <c r="R148" s="15">
        <v>0</v>
      </c>
      <c r="S148" s="15">
        <v>0</v>
      </c>
      <c r="T148" s="15">
        <v>0</v>
      </c>
      <c r="U148" s="15">
        <v>0</v>
      </c>
      <c r="V148" s="15">
        <v>0</v>
      </c>
      <c r="W148" s="15">
        <v>0</v>
      </c>
      <c r="X148" s="15">
        <v>0</v>
      </c>
      <c r="Y148" s="15">
        <v>0</v>
      </c>
      <c r="Z148" s="15">
        <v>0</v>
      </c>
      <c r="AA148" s="15">
        <v>0</v>
      </c>
      <c r="AB148" s="15">
        <v>0</v>
      </c>
      <c r="AC148" s="15">
        <v>2</v>
      </c>
      <c r="AD148" s="15">
        <v>0</v>
      </c>
      <c r="AE148" s="15">
        <v>2</v>
      </c>
      <c r="AF148" s="15">
        <v>0</v>
      </c>
      <c r="AG148" s="15">
        <v>2</v>
      </c>
      <c r="AH148" s="15">
        <v>0</v>
      </c>
      <c r="AI148" s="15">
        <v>4</v>
      </c>
      <c r="AJ148" s="15">
        <v>4</v>
      </c>
      <c r="AK148" s="15">
        <v>4</v>
      </c>
      <c r="AL148" s="15">
        <v>0</v>
      </c>
      <c r="AM148" s="15">
        <v>5</v>
      </c>
      <c r="AN148" s="15">
        <v>5</v>
      </c>
      <c r="AO148" s="15">
        <v>0</v>
      </c>
      <c r="AP148" s="15">
        <v>5</v>
      </c>
      <c r="AQ148" s="15">
        <v>2</v>
      </c>
      <c r="AR148" s="15">
        <v>0</v>
      </c>
      <c r="AS148" s="15">
        <v>0</v>
      </c>
      <c r="AT148" s="15">
        <v>0</v>
      </c>
      <c r="AU148" s="15">
        <v>0</v>
      </c>
      <c r="AZ148" s="18"/>
    </row>
    <row r="149" spans="1:52" s="19" customFormat="1" thickBot="1" x14ac:dyDescent="0.25">
      <c r="A149" s="20" t="s">
        <v>1</v>
      </c>
      <c r="B149" s="21">
        <v>635</v>
      </c>
      <c r="C149" s="22">
        <v>137</v>
      </c>
      <c r="D149" s="15">
        <v>4</v>
      </c>
      <c r="E149" s="15">
        <v>4</v>
      </c>
      <c r="F149" s="15">
        <v>0</v>
      </c>
      <c r="G149" s="15">
        <v>0</v>
      </c>
      <c r="H149" s="15">
        <v>0</v>
      </c>
      <c r="I149" s="15">
        <v>2</v>
      </c>
      <c r="J149" s="15">
        <v>3</v>
      </c>
      <c r="K149" s="15">
        <v>0</v>
      </c>
      <c r="L149" s="15">
        <v>-2</v>
      </c>
      <c r="M149" s="15">
        <v>-1</v>
      </c>
      <c r="N149" s="15">
        <v>0</v>
      </c>
      <c r="O149" s="15">
        <v>0</v>
      </c>
      <c r="P149" s="15">
        <v>0</v>
      </c>
      <c r="Q149" s="15">
        <v>0</v>
      </c>
      <c r="R149" s="15">
        <v>0</v>
      </c>
      <c r="S149" s="15">
        <v>0</v>
      </c>
      <c r="T149" s="15">
        <v>0</v>
      </c>
      <c r="U149" s="15">
        <v>4</v>
      </c>
      <c r="V149" s="15">
        <v>-2</v>
      </c>
      <c r="W149" s="15">
        <v>2</v>
      </c>
      <c r="X149" s="15">
        <v>-2</v>
      </c>
      <c r="Y149" s="15">
        <v>2</v>
      </c>
      <c r="Z149" s="15">
        <v>0</v>
      </c>
      <c r="AA149" s="15">
        <v>0</v>
      </c>
      <c r="AB149" s="15">
        <v>0</v>
      </c>
      <c r="AC149" s="15">
        <v>2</v>
      </c>
      <c r="AD149" s="15">
        <v>0</v>
      </c>
      <c r="AE149" s="15">
        <v>0</v>
      </c>
      <c r="AF149" s="15">
        <v>0</v>
      </c>
      <c r="AG149" s="15">
        <v>1</v>
      </c>
      <c r="AH149" s="15">
        <v>2</v>
      </c>
      <c r="AI149" s="15">
        <v>0</v>
      </c>
      <c r="AJ149" s="15">
        <v>0</v>
      </c>
      <c r="AK149" s="15">
        <v>4</v>
      </c>
      <c r="AL149" s="15">
        <v>0</v>
      </c>
      <c r="AM149" s="15">
        <v>0</v>
      </c>
      <c r="AN149" s="15">
        <v>0</v>
      </c>
      <c r="AO149" s="15">
        <v>0</v>
      </c>
      <c r="AP149" s="15">
        <v>0</v>
      </c>
      <c r="AQ149" s="15">
        <v>1</v>
      </c>
      <c r="AR149" s="15">
        <v>0</v>
      </c>
      <c r="AS149" s="15">
        <v>0</v>
      </c>
      <c r="AT149" s="15">
        <v>0</v>
      </c>
      <c r="AU149" s="15">
        <v>0</v>
      </c>
      <c r="AZ149" s="18"/>
    </row>
    <row r="150" spans="1:52" s="19" customFormat="1" thickBot="1" x14ac:dyDescent="0.25">
      <c r="A150" s="20" t="s">
        <v>107</v>
      </c>
      <c r="B150" s="21">
        <v>601</v>
      </c>
      <c r="C150" s="22">
        <v>124</v>
      </c>
      <c r="D150" s="15">
        <v>4</v>
      </c>
      <c r="E150" s="15">
        <v>1</v>
      </c>
      <c r="F150" s="15">
        <v>1</v>
      </c>
      <c r="G150" s="15">
        <v>0</v>
      </c>
      <c r="H150" s="15">
        <v>0</v>
      </c>
      <c r="I150" s="15">
        <v>0</v>
      </c>
      <c r="J150" s="15">
        <v>0</v>
      </c>
      <c r="K150" s="15">
        <v>0</v>
      </c>
      <c r="L150" s="15">
        <v>0</v>
      </c>
      <c r="M150" s="15">
        <v>0</v>
      </c>
      <c r="N150" s="15">
        <v>0</v>
      </c>
      <c r="O150" s="15">
        <v>0</v>
      </c>
      <c r="P150" s="15">
        <v>0</v>
      </c>
      <c r="Q150" s="15">
        <v>0</v>
      </c>
      <c r="R150" s="15">
        <v>0</v>
      </c>
      <c r="S150" s="15">
        <v>2</v>
      </c>
      <c r="T150" s="15">
        <v>0</v>
      </c>
      <c r="U150" s="15">
        <v>2</v>
      </c>
      <c r="V150" s="15">
        <v>0</v>
      </c>
      <c r="W150" s="15">
        <v>1</v>
      </c>
      <c r="X150" s="15">
        <v>0</v>
      </c>
      <c r="Y150" s="15">
        <v>1</v>
      </c>
      <c r="Z150" s="15">
        <v>0</v>
      </c>
      <c r="AA150" s="15">
        <v>0</v>
      </c>
      <c r="AB150" s="15">
        <v>0</v>
      </c>
      <c r="AC150" s="15">
        <v>2</v>
      </c>
      <c r="AD150" s="15">
        <v>0</v>
      </c>
      <c r="AE150" s="15">
        <v>0</v>
      </c>
      <c r="AF150" s="15">
        <v>0</v>
      </c>
      <c r="AG150" s="15">
        <v>0</v>
      </c>
      <c r="AH150" s="15">
        <v>0</v>
      </c>
      <c r="AI150" s="15">
        <v>1</v>
      </c>
      <c r="AJ150" s="15">
        <v>1</v>
      </c>
      <c r="AK150" s="15">
        <v>0</v>
      </c>
      <c r="AL150" s="15">
        <v>0</v>
      </c>
      <c r="AM150" s="15">
        <v>1</v>
      </c>
      <c r="AN150" s="15">
        <v>1</v>
      </c>
      <c r="AO150" s="15">
        <v>0</v>
      </c>
      <c r="AP150" s="15">
        <v>0</v>
      </c>
      <c r="AQ150" s="15">
        <v>0</v>
      </c>
      <c r="AR150" s="15">
        <v>0</v>
      </c>
      <c r="AS150" s="15">
        <v>0</v>
      </c>
      <c r="AT150" s="15">
        <v>0</v>
      </c>
      <c r="AU150" s="15">
        <v>0</v>
      </c>
      <c r="AZ150" s="18"/>
    </row>
    <row r="151" spans="1:52" s="19" customFormat="1" ht="13.5" thickBot="1" x14ac:dyDescent="0.25">
      <c r="A151" s="16" t="s">
        <v>108</v>
      </c>
      <c r="B151" s="17">
        <v>630</v>
      </c>
      <c r="C151" s="28">
        <v>134</v>
      </c>
      <c r="D151" s="15">
        <v>0</v>
      </c>
      <c r="E151" s="15">
        <v>0</v>
      </c>
      <c r="F151" s="15">
        <v>0</v>
      </c>
      <c r="G151" s="15">
        <v>1</v>
      </c>
      <c r="H151" s="15">
        <v>0</v>
      </c>
      <c r="I151" s="15">
        <v>0</v>
      </c>
      <c r="J151" s="15">
        <v>0</v>
      </c>
      <c r="K151" s="15">
        <v>0</v>
      </c>
      <c r="L151" s="15">
        <v>0</v>
      </c>
      <c r="M151" s="15">
        <v>0</v>
      </c>
      <c r="N151" s="15">
        <v>1</v>
      </c>
      <c r="O151" s="15">
        <v>-2</v>
      </c>
      <c r="P151" s="15">
        <v>0</v>
      </c>
      <c r="Q151" s="15">
        <v>0</v>
      </c>
      <c r="R151" s="15">
        <v>0</v>
      </c>
      <c r="S151" s="15">
        <v>0</v>
      </c>
      <c r="T151" s="15">
        <v>-2</v>
      </c>
      <c r="U151" s="15">
        <v>1</v>
      </c>
      <c r="V151" s="15">
        <v>-2</v>
      </c>
      <c r="W151" s="15">
        <v>1</v>
      </c>
      <c r="X151" s="15">
        <v>-1</v>
      </c>
      <c r="Y151" s="15">
        <v>1</v>
      </c>
      <c r="Z151" s="15">
        <v>-1</v>
      </c>
      <c r="AA151" s="15">
        <v>1</v>
      </c>
      <c r="AB151" s="15">
        <v>-1</v>
      </c>
      <c r="AC151" s="15">
        <v>1</v>
      </c>
      <c r="AD151" s="15">
        <v>0</v>
      </c>
      <c r="AE151" s="15">
        <v>0</v>
      </c>
      <c r="AF151" s="15">
        <v>0</v>
      </c>
      <c r="AG151" s="15">
        <v>0</v>
      </c>
      <c r="AH151" s="15">
        <v>0</v>
      </c>
      <c r="AI151" s="15">
        <v>0</v>
      </c>
      <c r="AJ151" s="15">
        <v>0</v>
      </c>
      <c r="AK151" s="15">
        <v>0</v>
      </c>
      <c r="AL151" s="15">
        <v>0</v>
      </c>
      <c r="AM151" s="15">
        <v>0</v>
      </c>
      <c r="AN151" s="15">
        <v>0</v>
      </c>
      <c r="AO151" s="15">
        <v>-1</v>
      </c>
      <c r="AP151" s="15">
        <v>0</v>
      </c>
      <c r="AQ151" s="15">
        <v>0</v>
      </c>
      <c r="AR151" s="15">
        <v>0</v>
      </c>
      <c r="AS151" s="15">
        <v>0</v>
      </c>
      <c r="AT151" s="15">
        <v>0</v>
      </c>
      <c r="AU151" s="15">
        <v>0</v>
      </c>
      <c r="AZ151" s="18"/>
    </row>
    <row r="152" spans="1:52" s="19" customFormat="1" ht="13.5" thickBot="1" x14ac:dyDescent="0.25">
      <c r="A152" s="16" t="s">
        <v>137</v>
      </c>
      <c r="B152" s="17">
        <v>360</v>
      </c>
      <c r="C152" s="28">
        <v>28</v>
      </c>
      <c r="D152" s="15">
        <v>0</v>
      </c>
      <c r="E152" s="15">
        <v>0</v>
      </c>
      <c r="F152" s="15">
        <v>0</v>
      </c>
      <c r="G152" s="15">
        <v>0</v>
      </c>
      <c r="H152" s="15">
        <v>0</v>
      </c>
      <c r="I152" s="15">
        <v>0</v>
      </c>
      <c r="J152" s="15">
        <v>0</v>
      </c>
      <c r="K152" s="15">
        <v>0</v>
      </c>
      <c r="L152" s="15">
        <v>0</v>
      </c>
      <c r="M152" s="15">
        <v>0</v>
      </c>
      <c r="N152" s="15">
        <v>0</v>
      </c>
      <c r="O152" s="15">
        <v>0</v>
      </c>
      <c r="P152" s="15">
        <v>0</v>
      </c>
      <c r="Q152" s="15">
        <v>0</v>
      </c>
      <c r="R152" s="15">
        <v>0</v>
      </c>
      <c r="S152" s="15">
        <v>0</v>
      </c>
      <c r="T152" s="15">
        <v>0</v>
      </c>
      <c r="U152" s="15">
        <v>2</v>
      </c>
      <c r="V152" s="15">
        <v>2</v>
      </c>
      <c r="W152" s="15">
        <v>2</v>
      </c>
      <c r="X152" s="15">
        <v>2</v>
      </c>
      <c r="Y152" s="15">
        <v>0</v>
      </c>
      <c r="Z152" s="15">
        <v>2</v>
      </c>
      <c r="AA152" s="15">
        <v>1</v>
      </c>
      <c r="AB152" s="15">
        <v>0</v>
      </c>
      <c r="AC152" s="15">
        <v>0</v>
      </c>
      <c r="AD152" s="15">
        <v>0</v>
      </c>
      <c r="AE152" s="15">
        <v>1</v>
      </c>
      <c r="AF152" s="15">
        <v>1</v>
      </c>
      <c r="AG152" s="15">
        <v>1</v>
      </c>
      <c r="AH152" s="15">
        <v>1</v>
      </c>
      <c r="AI152" s="15">
        <v>0</v>
      </c>
      <c r="AJ152" s="15">
        <v>0</v>
      </c>
      <c r="AK152" s="15">
        <v>0</v>
      </c>
      <c r="AL152" s="15">
        <v>0</v>
      </c>
      <c r="AM152" s="15">
        <v>0</v>
      </c>
      <c r="AN152" s="15">
        <v>0</v>
      </c>
      <c r="AO152" s="15">
        <v>0</v>
      </c>
      <c r="AP152" s="15">
        <v>0</v>
      </c>
      <c r="AQ152" s="15">
        <v>0</v>
      </c>
      <c r="AR152" s="15">
        <v>0</v>
      </c>
      <c r="AS152" s="15">
        <v>0</v>
      </c>
      <c r="AT152" s="15">
        <v>0</v>
      </c>
      <c r="AU152" s="15">
        <v>0</v>
      </c>
      <c r="AZ152" s="18"/>
    </row>
    <row r="153" spans="1:52" s="19" customFormat="1" thickBot="1" x14ac:dyDescent="0.25">
      <c r="A153" s="20" t="s">
        <v>145</v>
      </c>
      <c r="B153" s="21">
        <v>633</v>
      </c>
      <c r="C153" s="22">
        <v>135</v>
      </c>
      <c r="D153" s="15">
        <v>0</v>
      </c>
      <c r="E153" s="15">
        <v>0</v>
      </c>
      <c r="F153" s="15">
        <v>0</v>
      </c>
      <c r="G153" s="15">
        <v>0</v>
      </c>
      <c r="H153" s="15">
        <v>0</v>
      </c>
      <c r="I153" s="15">
        <v>1</v>
      </c>
      <c r="J153" s="15">
        <v>0</v>
      </c>
      <c r="K153" s="15">
        <v>0</v>
      </c>
      <c r="L153" s="15">
        <v>0</v>
      </c>
      <c r="M153" s="15">
        <v>0</v>
      </c>
      <c r="N153" s="15">
        <v>0</v>
      </c>
      <c r="O153" s="15">
        <v>0</v>
      </c>
      <c r="P153" s="15">
        <v>0</v>
      </c>
      <c r="Q153" s="15">
        <v>1</v>
      </c>
      <c r="R153" s="15">
        <v>1</v>
      </c>
      <c r="S153" s="15">
        <v>0</v>
      </c>
      <c r="T153" s="15">
        <v>0</v>
      </c>
      <c r="U153" s="15">
        <v>2</v>
      </c>
      <c r="V153" s="15">
        <v>2</v>
      </c>
      <c r="W153" s="15">
        <v>2</v>
      </c>
      <c r="X153" s="15">
        <v>2</v>
      </c>
      <c r="Y153" s="15">
        <v>2</v>
      </c>
      <c r="Z153" s="15">
        <v>2</v>
      </c>
      <c r="AA153" s="15">
        <v>0</v>
      </c>
      <c r="AB153" s="15">
        <v>0</v>
      </c>
      <c r="AC153" s="15">
        <v>0</v>
      </c>
      <c r="AD153" s="15">
        <v>0</v>
      </c>
      <c r="AE153" s="15">
        <v>0</v>
      </c>
      <c r="AF153" s="15">
        <v>0</v>
      </c>
      <c r="AG153" s="15">
        <v>0</v>
      </c>
      <c r="AH153" s="15">
        <v>0</v>
      </c>
      <c r="AI153" s="15">
        <v>2</v>
      </c>
      <c r="AJ153" s="15">
        <v>0</v>
      </c>
      <c r="AK153" s="15">
        <v>0</v>
      </c>
      <c r="AL153" s="15">
        <v>0</v>
      </c>
      <c r="AM153" s="15">
        <v>0</v>
      </c>
      <c r="AN153" s="15">
        <v>0</v>
      </c>
      <c r="AO153" s="15">
        <v>0</v>
      </c>
      <c r="AP153" s="15">
        <v>0</v>
      </c>
      <c r="AQ153" s="15">
        <v>0</v>
      </c>
      <c r="AR153" s="15">
        <v>0</v>
      </c>
      <c r="AS153" s="15">
        <v>0</v>
      </c>
      <c r="AT153" s="15">
        <v>0</v>
      </c>
      <c r="AU153" s="15">
        <v>0</v>
      </c>
      <c r="AZ153" s="18"/>
    </row>
    <row r="154" spans="1:52" s="19" customFormat="1" thickBot="1" x14ac:dyDescent="0.25">
      <c r="A154" s="20" t="s">
        <v>216</v>
      </c>
      <c r="B154" s="21">
        <v>632</v>
      </c>
      <c r="C154" s="22">
        <v>309</v>
      </c>
      <c r="D154" s="15">
        <v>0</v>
      </c>
      <c r="E154" s="15">
        <v>0</v>
      </c>
      <c r="F154" s="15">
        <v>0</v>
      </c>
      <c r="G154" s="15">
        <v>0</v>
      </c>
      <c r="H154" s="15">
        <v>0</v>
      </c>
      <c r="I154" s="15">
        <v>1</v>
      </c>
      <c r="J154" s="15">
        <v>0</v>
      </c>
      <c r="K154" s="15">
        <v>0</v>
      </c>
      <c r="L154" s="15">
        <v>0</v>
      </c>
      <c r="M154" s="15">
        <v>0</v>
      </c>
      <c r="N154" s="15">
        <v>0</v>
      </c>
      <c r="O154" s="15">
        <v>0</v>
      </c>
      <c r="P154" s="15">
        <v>0</v>
      </c>
      <c r="Q154" s="15">
        <v>1</v>
      </c>
      <c r="R154" s="15">
        <v>0</v>
      </c>
      <c r="S154" s="15">
        <v>0</v>
      </c>
      <c r="T154" s="15">
        <v>0</v>
      </c>
      <c r="U154" s="15">
        <v>2</v>
      </c>
      <c r="V154" s="15">
        <v>2</v>
      </c>
      <c r="W154" s="15">
        <v>2</v>
      </c>
      <c r="X154" s="15">
        <v>2</v>
      </c>
      <c r="Y154" s="15">
        <v>2</v>
      </c>
      <c r="Z154" s="15">
        <v>2</v>
      </c>
      <c r="AA154" s="15">
        <v>0</v>
      </c>
      <c r="AB154" s="15">
        <v>0</v>
      </c>
      <c r="AC154" s="15">
        <v>0</v>
      </c>
      <c r="AD154" s="15">
        <v>0</v>
      </c>
      <c r="AE154" s="15">
        <v>1</v>
      </c>
      <c r="AF154" s="15">
        <v>2</v>
      </c>
      <c r="AG154" s="15">
        <v>1</v>
      </c>
      <c r="AH154" s="15">
        <v>4</v>
      </c>
      <c r="AI154" s="15">
        <v>0</v>
      </c>
      <c r="AJ154" s="15">
        <v>0</v>
      </c>
      <c r="AK154" s="15">
        <v>0</v>
      </c>
      <c r="AL154" s="15">
        <v>0</v>
      </c>
      <c r="AM154" s="15">
        <v>0</v>
      </c>
      <c r="AN154" s="15">
        <v>0</v>
      </c>
      <c r="AO154" s="15">
        <v>0</v>
      </c>
      <c r="AP154" s="15">
        <v>0</v>
      </c>
      <c r="AQ154" s="15">
        <v>0</v>
      </c>
      <c r="AR154" s="15">
        <v>0</v>
      </c>
      <c r="AS154" s="15">
        <v>0</v>
      </c>
      <c r="AT154" s="15">
        <v>0</v>
      </c>
      <c r="AU154" s="15">
        <v>0</v>
      </c>
      <c r="AZ154" s="18"/>
    </row>
    <row r="155" spans="1:52" s="19" customFormat="1" ht="13.5" thickBot="1" x14ac:dyDescent="0.25">
      <c r="A155" s="16" t="s">
        <v>109</v>
      </c>
      <c r="B155" s="17">
        <v>313</v>
      </c>
      <c r="C155" s="28">
        <v>3</v>
      </c>
      <c r="D155" s="15">
        <v>0</v>
      </c>
      <c r="E155" s="15">
        <v>0</v>
      </c>
      <c r="F155" s="15">
        <v>0</v>
      </c>
      <c r="G155" s="15">
        <v>0</v>
      </c>
      <c r="H155" s="15">
        <v>0</v>
      </c>
      <c r="I155" s="15">
        <v>1</v>
      </c>
      <c r="J155" s="15">
        <v>1</v>
      </c>
      <c r="K155" s="15">
        <v>0</v>
      </c>
      <c r="L155" s="15">
        <v>1</v>
      </c>
      <c r="M155" s="15">
        <v>0</v>
      </c>
      <c r="N155" s="15">
        <v>0</v>
      </c>
      <c r="O155" s="15">
        <v>0</v>
      </c>
      <c r="P155" s="15">
        <v>0</v>
      </c>
      <c r="Q155" s="15">
        <v>1</v>
      </c>
      <c r="R155" s="15">
        <v>0</v>
      </c>
      <c r="S155" s="15">
        <v>0</v>
      </c>
      <c r="T155" s="15">
        <v>0</v>
      </c>
      <c r="U155" s="15">
        <v>4</v>
      </c>
      <c r="V155" s="15">
        <v>2</v>
      </c>
      <c r="W155" s="15">
        <v>2</v>
      </c>
      <c r="X155" s="15">
        <v>1</v>
      </c>
      <c r="Y155" s="15">
        <v>2</v>
      </c>
      <c r="Z155" s="15">
        <v>2</v>
      </c>
      <c r="AA155" s="15">
        <v>0</v>
      </c>
      <c r="AB155" s="15">
        <v>1</v>
      </c>
      <c r="AC155" s="15">
        <v>0</v>
      </c>
      <c r="AD155" s="15">
        <v>0</v>
      </c>
      <c r="AE155" s="15">
        <v>-1</v>
      </c>
      <c r="AF155" s="15">
        <v>-1</v>
      </c>
      <c r="AG155" s="15">
        <v>-1</v>
      </c>
      <c r="AH155" s="15">
        <v>-2</v>
      </c>
      <c r="AI155" s="15">
        <v>2</v>
      </c>
      <c r="AJ155" s="15">
        <v>0</v>
      </c>
      <c r="AK155" s="15">
        <v>0</v>
      </c>
      <c r="AL155" s="15">
        <v>0</v>
      </c>
      <c r="AM155" s="15">
        <v>0</v>
      </c>
      <c r="AN155" s="15">
        <v>0</v>
      </c>
      <c r="AO155" s="15">
        <v>0</v>
      </c>
      <c r="AP155" s="15">
        <v>0</v>
      </c>
      <c r="AQ155" s="15">
        <v>0</v>
      </c>
      <c r="AR155" s="15">
        <v>0</v>
      </c>
      <c r="AS155" s="15">
        <v>0</v>
      </c>
      <c r="AT155" s="15">
        <v>0</v>
      </c>
      <c r="AU155" s="15">
        <v>0</v>
      </c>
      <c r="AZ155" s="18"/>
    </row>
    <row r="156" spans="1:52" s="19" customFormat="1" thickBot="1" x14ac:dyDescent="0.25">
      <c r="A156" s="20" t="s">
        <v>144</v>
      </c>
      <c r="B156" s="21">
        <v>634</v>
      </c>
      <c r="C156" s="22">
        <v>136</v>
      </c>
      <c r="D156" s="15">
        <v>0</v>
      </c>
      <c r="E156" s="15">
        <v>0</v>
      </c>
      <c r="F156" s="15">
        <v>0</v>
      </c>
      <c r="G156" s="15">
        <v>0</v>
      </c>
      <c r="H156" s="15">
        <v>0</v>
      </c>
      <c r="I156" s="15">
        <v>0</v>
      </c>
      <c r="J156" s="15">
        <v>0</v>
      </c>
      <c r="K156" s="15">
        <v>0</v>
      </c>
      <c r="L156" s="15">
        <v>0</v>
      </c>
      <c r="M156" s="15">
        <v>0</v>
      </c>
      <c r="N156" s="15">
        <v>0</v>
      </c>
      <c r="O156" s="15">
        <v>0</v>
      </c>
      <c r="P156" s="15">
        <v>0</v>
      </c>
      <c r="Q156" s="15">
        <v>0</v>
      </c>
      <c r="R156" s="15">
        <v>0</v>
      </c>
      <c r="S156" s="15">
        <v>0</v>
      </c>
      <c r="T156" s="15">
        <v>0</v>
      </c>
      <c r="U156" s="15">
        <v>2</v>
      </c>
      <c r="V156" s="15">
        <v>2</v>
      </c>
      <c r="W156" s="15">
        <v>2</v>
      </c>
      <c r="X156" s="15">
        <v>2</v>
      </c>
      <c r="Y156" s="15">
        <v>2</v>
      </c>
      <c r="Z156" s="15">
        <v>2</v>
      </c>
      <c r="AA156" s="15">
        <v>0</v>
      </c>
      <c r="AB156" s="15">
        <v>0</v>
      </c>
      <c r="AC156" s="15">
        <v>0</v>
      </c>
      <c r="AD156" s="15">
        <v>0</v>
      </c>
      <c r="AE156" s="15">
        <v>-1</v>
      </c>
      <c r="AF156" s="15">
        <v>0</v>
      </c>
      <c r="AG156" s="15">
        <v>0</v>
      </c>
      <c r="AH156" s="15">
        <v>-1</v>
      </c>
      <c r="AI156" s="15">
        <v>0</v>
      </c>
      <c r="AJ156" s="15">
        <v>0</v>
      </c>
      <c r="AK156" s="15">
        <v>0</v>
      </c>
      <c r="AL156" s="15">
        <v>0</v>
      </c>
      <c r="AM156" s="15">
        <v>0</v>
      </c>
      <c r="AN156" s="15">
        <v>0</v>
      </c>
      <c r="AO156" s="15">
        <v>0</v>
      </c>
      <c r="AP156" s="15">
        <v>0</v>
      </c>
      <c r="AQ156" s="15">
        <v>0</v>
      </c>
      <c r="AR156" s="15">
        <v>0</v>
      </c>
      <c r="AS156" s="15">
        <v>0</v>
      </c>
      <c r="AT156" s="15">
        <v>0</v>
      </c>
      <c r="AU156" s="15">
        <v>0</v>
      </c>
      <c r="AZ156" s="18"/>
    </row>
    <row r="157" spans="1:52" s="19" customFormat="1" ht="13.5" thickBot="1" x14ac:dyDescent="0.25">
      <c r="A157" s="16" t="s">
        <v>110</v>
      </c>
      <c r="B157" s="17">
        <v>629</v>
      </c>
      <c r="C157" s="28">
        <v>310</v>
      </c>
      <c r="D157" s="15">
        <v>0</v>
      </c>
      <c r="E157" s="15">
        <v>0</v>
      </c>
      <c r="F157" s="15">
        <v>0</v>
      </c>
      <c r="G157" s="15">
        <v>0</v>
      </c>
      <c r="H157" s="15">
        <v>0</v>
      </c>
      <c r="I157" s="15">
        <v>1</v>
      </c>
      <c r="J157" s="15">
        <v>1</v>
      </c>
      <c r="K157" s="15">
        <v>0</v>
      </c>
      <c r="L157" s="15">
        <v>0</v>
      </c>
      <c r="M157" s="15">
        <v>0</v>
      </c>
      <c r="N157" s="15">
        <v>0</v>
      </c>
      <c r="O157" s="15">
        <v>0</v>
      </c>
      <c r="P157" s="15">
        <v>0</v>
      </c>
      <c r="Q157" s="15">
        <v>1</v>
      </c>
      <c r="R157" s="15">
        <v>0</v>
      </c>
      <c r="S157" s="15">
        <v>0</v>
      </c>
      <c r="T157" s="15">
        <v>0</v>
      </c>
      <c r="U157" s="15">
        <v>2</v>
      </c>
      <c r="V157" s="15">
        <v>2</v>
      </c>
      <c r="W157" s="15">
        <v>2</v>
      </c>
      <c r="X157" s="15">
        <v>2</v>
      </c>
      <c r="Y157" s="15">
        <v>2</v>
      </c>
      <c r="Z157" s="15">
        <v>2</v>
      </c>
      <c r="AA157" s="15">
        <v>2</v>
      </c>
      <c r="AB157" s="15">
        <v>2</v>
      </c>
      <c r="AC157" s="15">
        <v>0</v>
      </c>
      <c r="AD157" s="15">
        <v>0</v>
      </c>
      <c r="AE157" s="15">
        <v>1</v>
      </c>
      <c r="AF157" s="15">
        <v>1</v>
      </c>
      <c r="AG157" s="15">
        <v>1</v>
      </c>
      <c r="AH157" s="15">
        <v>4</v>
      </c>
      <c r="AI157" s="15">
        <v>2</v>
      </c>
      <c r="AJ157" s="15">
        <v>0</v>
      </c>
      <c r="AK157" s="15">
        <v>0</v>
      </c>
      <c r="AL157" s="15">
        <v>0</v>
      </c>
      <c r="AM157" s="15">
        <v>0</v>
      </c>
      <c r="AN157" s="15">
        <v>0</v>
      </c>
      <c r="AO157" s="15">
        <v>0</v>
      </c>
      <c r="AP157" s="15">
        <v>0</v>
      </c>
      <c r="AQ157" s="15">
        <v>0</v>
      </c>
      <c r="AR157" s="15">
        <v>0</v>
      </c>
      <c r="AS157" s="15">
        <v>1</v>
      </c>
      <c r="AT157" s="15">
        <v>0</v>
      </c>
      <c r="AU157" s="15">
        <v>0</v>
      </c>
      <c r="AZ157" s="18"/>
    </row>
    <row r="158" spans="1:52" s="19" customFormat="1" ht="13.5" thickBot="1" x14ac:dyDescent="0.25">
      <c r="A158" s="16" t="s">
        <v>111</v>
      </c>
      <c r="B158" s="17">
        <v>359</v>
      </c>
      <c r="C158" s="28">
        <v>27</v>
      </c>
      <c r="D158" s="15">
        <v>0</v>
      </c>
      <c r="E158" s="15">
        <v>0</v>
      </c>
      <c r="F158" s="15">
        <v>0</v>
      </c>
      <c r="G158" s="15">
        <v>0</v>
      </c>
      <c r="H158" s="15">
        <v>0</v>
      </c>
      <c r="I158" s="15">
        <v>1</v>
      </c>
      <c r="J158" s="15">
        <v>1</v>
      </c>
      <c r="K158" s="15">
        <v>0</v>
      </c>
      <c r="L158" s="15">
        <v>0</v>
      </c>
      <c r="M158" s="15">
        <v>0</v>
      </c>
      <c r="N158" s="15">
        <v>0</v>
      </c>
      <c r="O158" s="15">
        <v>0</v>
      </c>
      <c r="P158" s="15">
        <v>0</v>
      </c>
      <c r="Q158" s="15">
        <v>1</v>
      </c>
      <c r="R158" s="15">
        <v>0</v>
      </c>
      <c r="S158" s="15">
        <v>0</v>
      </c>
      <c r="T158" s="15">
        <v>0</v>
      </c>
      <c r="U158" s="15">
        <v>4</v>
      </c>
      <c r="V158" s="15">
        <v>2</v>
      </c>
      <c r="W158" s="15">
        <v>2</v>
      </c>
      <c r="X158" s="15">
        <v>1</v>
      </c>
      <c r="Y158" s="15">
        <v>4</v>
      </c>
      <c r="Z158" s="15">
        <v>2</v>
      </c>
      <c r="AA158" s="15">
        <v>0</v>
      </c>
      <c r="AB158" s="15">
        <v>1</v>
      </c>
      <c r="AC158" s="15">
        <v>0</v>
      </c>
      <c r="AD158" s="15">
        <v>0</v>
      </c>
      <c r="AE158" s="15">
        <v>-1</v>
      </c>
      <c r="AF158" s="15">
        <v>1</v>
      </c>
      <c r="AG158" s="15">
        <v>-3</v>
      </c>
      <c r="AH158" s="15">
        <v>-1</v>
      </c>
      <c r="AI158" s="15">
        <v>2</v>
      </c>
      <c r="AJ158" s="15">
        <v>0</v>
      </c>
      <c r="AK158" s="15">
        <v>0</v>
      </c>
      <c r="AL158" s="15">
        <v>0</v>
      </c>
      <c r="AM158" s="15">
        <v>0</v>
      </c>
      <c r="AN158" s="15">
        <v>0</v>
      </c>
      <c r="AO158" s="15">
        <v>0</v>
      </c>
      <c r="AP158" s="15">
        <v>0</v>
      </c>
      <c r="AQ158" s="15">
        <v>0</v>
      </c>
      <c r="AR158" s="15">
        <v>0</v>
      </c>
      <c r="AS158" s="15">
        <v>0</v>
      </c>
      <c r="AT158" s="15">
        <v>1</v>
      </c>
      <c r="AU158" s="15">
        <v>0</v>
      </c>
      <c r="AZ158" s="18"/>
    </row>
    <row r="159" spans="1:52" s="19" customFormat="1" thickBot="1" x14ac:dyDescent="0.25">
      <c r="A159" s="20" t="s">
        <v>112</v>
      </c>
      <c r="B159" s="21">
        <v>638</v>
      </c>
      <c r="C159" s="22">
        <v>139</v>
      </c>
      <c r="D159" s="15">
        <v>0</v>
      </c>
      <c r="E159" s="15">
        <v>0</v>
      </c>
      <c r="F159" s="15">
        <v>3</v>
      </c>
      <c r="G159" s="15">
        <v>3</v>
      </c>
      <c r="H159" s="15">
        <v>0</v>
      </c>
      <c r="I159" s="15">
        <v>0</v>
      </c>
      <c r="J159" s="15">
        <v>0</v>
      </c>
      <c r="K159" s="15">
        <v>0</v>
      </c>
      <c r="L159" s="15">
        <v>0</v>
      </c>
      <c r="M159" s="15">
        <v>0</v>
      </c>
      <c r="N159" s="15">
        <v>2</v>
      </c>
      <c r="O159" s="15">
        <v>0</v>
      </c>
      <c r="P159" s="15">
        <v>0</v>
      </c>
      <c r="Q159" s="15">
        <v>0</v>
      </c>
      <c r="R159" s="15">
        <v>0</v>
      </c>
      <c r="S159" s="15">
        <v>0</v>
      </c>
      <c r="T159" s="15">
        <v>-1</v>
      </c>
      <c r="U159" s="15">
        <v>0</v>
      </c>
      <c r="V159" s="15">
        <v>0</v>
      </c>
      <c r="W159" s="15">
        <v>0</v>
      </c>
      <c r="X159" s="15">
        <v>-1</v>
      </c>
      <c r="Y159" s="15">
        <v>0</v>
      </c>
      <c r="Z159" s="15">
        <v>-1</v>
      </c>
      <c r="AA159" s="15">
        <v>0</v>
      </c>
      <c r="AB159" s="15">
        <v>0</v>
      </c>
      <c r="AC159" s="15">
        <v>3</v>
      </c>
      <c r="AD159" s="15">
        <v>-1</v>
      </c>
      <c r="AE159" s="15">
        <v>0</v>
      </c>
      <c r="AF159" s="15">
        <v>0</v>
      </c>
      <c r="AG159" s="15">
        <v>0</v>
      </c>
      <c r="AH159" s="15">
        <v>0</v>
      </c>
      <c r="AI159" s="15">
        <v>0</v>
      </c>
      <c r="AJ159" s="15">
        <v>0</v>
      </c>
      <c r="AK159" s="15">
        <v>0</v>
      </c>
      <c r="AL159" s="15">
        <v>0</v>
      </c>
      <c r="AM159" s="15">
        <v>0</v>
      </c>
      <c r="AN159" s="15">
        <v>0</v>
      </c>
      <c r="AO159" s="15">
        <v>0</v>
      </c>
      <c r="AP159" s="15">
        <v>0</v>
      </c>
      <c r="AQ159" s="15">
        <v>0</v>
      </c>
      <c r="AR159" s="15">
        <v>0</v>
      </c>
      <c r="AS159" s="15">
        <v>0</v>
      </c>
      <c r="AT159" s="15">
        <v>0</v>
      </c>
      <c r="AU159" s="15">
        <v>0</v>
      </c>
      <c r="AZ159" s="18"/>
    </row>
    <row r="160" spans="1:52" s="19" customFormat="1" ht="13.5" hidden="1" thickBot="1" x14ac:dyDescent="0.25">
      <c r="A160" s="55" t="s">
        <v>113</v>
      </c>
      <c r="B160" s="17">
        <v>636</v>
      </c>
      <c r="C160" s="28">
        <v>138</v>
      </c>
      <c r="D160" s="15">
        <v>0</v>
      </c>
      <c r="E160" s="15">
        <v>0</v>
      </c>
      <c r="F160" s="15">
        <v>0</v>
      </c>
      <c r="G160" s="15">
        <v>0</v>
      </c>
      <c r="H160" s="15">
        <v>0</v>
      </c>
      <c r="I160" s="15">
        <v>0</v>
      </c>
      <c r="J160" s="15">
        <v>0</v>
      </c>
      <c r="K160" s="15">
        <v>0</v>
      </c>
      <c r="L160" s="15">
        <v>0</v>
      </c>
      <c r="M160" s="15">
        <v>1</v>
      </c>
      <c r="N160" s="15">
        <v>0</v>
      </c>
      <c r="O160" s="15">
        <v>0</v>
      </c>
      <c r="P160" s="15">
        <v>0</v>
      </c>
      <c r="Q160" s="15">
        <v>0</v>
      </c>
      <c r="R160" s="15">
        <v>0</v>
      </c>
      <c r="S160" s="15">
        <v>0</v>
      </c>
      <c r="T160" s="15">
        <v>0</v>
      </c>
      <c r="U160" s="15">
        <v>0</v>
      </c>
      <c r="V160" s="15">
        <v>0</v>
      </c>
      <c r="W160" s="15">
        <v>0</v>
      </c>
      <c r="X160" s="15">
        <v>0</v>
      </c>
      <c r="Y160" s="15">
        <v>0</v>
      </c>
      <c r="Z160" s="15">
        <v>0</v>
      </c>
      <c r="AA160" s="15">
        <v>0</v>
      </c>
      <c r="AB160" s="15">
        <v>0</v>
      </c>
      <c r="AC160" s="15">
        <v>0</v>
      </c>
      <c r="AD160" s="15">
        <v>0</v>
      </c>
      <c r="AE160" s="15">
        <v>0</v>
      </c>
      <c r="AF160" s="15">
        <v>0</v>
      </c>
      <c r="AG160" s="15">
        <v>0</v>
      </c>
      <c r="AH160" s="15">
        <v>0</v>
      </c>
      <c r="AI160" s="15">
        <v>0</v>
      </c>
      <c r="AJ160" s="15">
        <v>0</v>
      </c>
      <c r="AK160" s="15">
        <v>0</v>
      </c>
      <c r="AL160" s="15">
        <v>0</v>
      </c>
      <c r="AM160" s="15">
        <v>0</v>
      </c>
      <c r="AN160" s="15">
        <v>0</v>
      </c>
      <c r="AO160" s="15">
        <v>4</v>
      </c>
      <c r="AP160" s="15">
        <v>2</v>
      </c>
      <c r="AQ160" s="15">
        <v>0</v>
      </c>
      <c r="AR160" s="15">
        <v>0</v>
      </c>
      <c r="AS160" s="15">
        <v>5</v>
      </c>
      <c r="AT160" s="15">
        <v>0</v>
      </c>
      <c r="AU160" s="15">
        <v>0</v>
      </c>
      <c r="AZ160" s="18"/>
    </row>
    <row r="161" spans="1:52" s="19" customFormat="1" ht="13.5" thickBot="1" x14ac:dyDescent="0.25">
      <c r="A161" s="16" t="s">
        <v>114</v>
      </c>
      <c r="B161" s="17">
        <v>642</v>
      </c>
      <c r="C161" s="28">
        <v>132</v>
      </c>
      <c r="D161" s="15">
        <v>2</v>
      </c>
      <c r="E161" s="15">
        <v>2</v>
      </c>
      <c r="F161" s="15">
        <v>2</v>
      </c>
      <c r="G161" s="15">
        <v>0</v>
      </c>
      <c r="H161" s="15">
        <v>0</v>
      </c>
      <c r="I161" s="15">
        <v>0</v>
      </c>
      <c r="J161" s="15">
        <v>0</v>
      </c>
      <c r="K161" s="15">
        <v>0</v>
      </c>
      <c r="L161" s="15">
        <v>1</v>
      </c>
      <c r="M161" s="15">
        <v>0</v>
      </c>
      <c r="N161" s="15">
        <v>0</v>
      </c>
      <c r="O161" s="15">
        <v>2</v>
      </c>
      <c r="P161" s="15">
        <v>0</v>
      </c>
      <c r="Q161" s="15">
        <v>2</v>
      </c>
      <c r="R161" s="15">
        <v>0</v>
      </c>
      <c r="S161" s="15">
        <v>0</v>
      </c>
      <c r="T161" s="15">
        <v>0</v>
      </c>
      <c r="U161" s="15">
        <v>0</v>
      </c>
      <c r="V161" s="15">
        <v>0</v>
      </c>
      <c r="W161" s="15">
        <v>0</v>
      </c>
      <c r="X161" s="15">
        <v>0</v>
      </c>
      <c r="Y161" s="15">
        <v>-1</v>
      </c>
      <c r="Z161" s="15">
        <v>0</v>
      </c>
      <c r="AA161" s="15">
        <v>0</v>
      </c>
      <c r="AB161" s="15">
        <v>0</v>
      </c>
      <c r="AC161" s="15">
        <v>0</v>
      </c>
      <c r="AD161" s="15">
        <v>0</v>
      </c>
      <c r="AE161" s="15">
        <v>0</v>
      </c>
      <c r="AF161" s="15">
        <v>0</v>
      </c>
      <c r="AG161" s="15">
        <v>0</v>
      </c>
      <c r="AH161" s="15">
        <v>0</v>
      </c>
      <c r="AI161" s="15">
        <v>1</v>
      </c>
      <c r="AJ161" s="15">
        <v>0</v>
      </c>
      <c r="AK161" s="15">
        <v>0</v>
      </c>
      <c r="AL161" s="15">
        <v>0</v>
      </c>
      <c r="AM161" s="15">
        <v>0</v>
      </c>
      <c r="AN161" s="15">
        <v>0</v>
      </c>
      <c r="AO161" s="15">
        <v>2</v>
      </c>
      <c r="AP161" s="15">
        <v>0</v>
      </c>
      <c r="AQ161" s="15">
        <v>2</v>
      </c>
      <c r="AR161" s="15">
        <v>0</v>
      </c>
      <c r="AS161" s="15">
        <v>5</v>
      </c>
      <c r="AT161" s="15">
        <v>0</v>
      </c>
      <c r="AU161" s="15">
        <v>0</v>
      </c>
      <c r="AZ161" s="18"/>
    </row>
    <row r="162" spans="1:52" s="19" customFormat="1" thickBot="1" x14ac:dyDescent="0.25">
      <c r="A162" s="20" t="s">
        <v>11</v>
      </c>
      <c r="B162" s="21">
        <v>614</v>
      </c>
      <c r="C162" s="22">
        <v>141</v>
      </c>
      <c r="D162" s="15">
        <v>0</v>
      </c>
      <c r="E162" s="15">
        <v>0</v>
      </c>
      <c r="F162" s="15">
        <v>0</v>
      </c>
      <c r="G162" s="15">
        <v>0</v>
      </c>
      <c r="H162" s="15">
        <v>4</v>
      </c>
      <c r="I162" s="15">
        <v>0</v>
      </c>
      <c r="J162" s="15">
        <v>0</v>
      </c>
      <c r="K162" s="15">
        <v>0</v>
      </c>
      <c r="L162" s="15">
        <v>0</v>
      </c>
      <c r="M162" s="15">
        <v>0</v>
      </c>
      <c r="N162" s="15">
        <v>0</v>
      </c>
      <c r="O162" s="15">
        <v>0</v>
      </c>
      <c r="P162" s="15">
        <v>0</v>
      </c>
      <c r="Q162" s="15">
        <v>0</v>
      </c>
      <c r="R162" s="15">
        <v>0</v>
      </c>
      <c r="S162" s="15">
        <v>0</v>
      </c>
      <c r="T162" s="15">
        <v>0</v>
      </c>
      <c r="U162" s="15">
        <v>4</v>
      </c>
      <c r="V162" s="15">
        <v>0</v>
      </c>
      <c r="W162" s="15">
        <v>1</v>
      </c>
      <c r="X162" s="15">
        <v>0</v>
      </c>
      <c r="Y162" s="15">
        <v>2</v>
      </c>
      <c r="Z162" s="15">
        <v>1</v>
      </c>
      <c r="AA162" s="15">
        <v>1</v>
      </c>
      <c r="AB162" s="15">
        <v>0</v>
      </c>
      <c r="AC162" s="15">
        <v>2</v>
      </c>
      <c r="AD162" s="15">
        <v>1</v>
      </c>
      <c r="AE162" s="15">
        <v>0</v>
      </c>
      <c r="AF162" s="15">
        <v>0</v>
      </c>
      <c r="AG162" s="15">
        <v>0</v>
      </c>
      <c r="AH162" s="15">
        <v>0</v>
      </c>
      <c r="AI162" s="15">
        <v>2</v>
      </c>
      <c r="AJ162" s="15">
        <v>0</v>
      </c>
      <c r="AK162" s="15">
        <v>0</v>
      </c>
      <c r="AL162" s="15">
        <v>0</v>
      </c>
      <c r="AM162" s="15">
        <v>0</v>
      </c>
      <c r="AN162" s="15">
        <v>0</v>
      </c>
      <c r="AO162" s="15">
        <v>5</v>
      </c>
      <c r="AP162" s="15">
        <v>3</v>
      </c>
      <c r="AQ162" s="15">
        <v>2</v>
      </c>
      <c r="AR162" s="15">
        <v>0</v>
      </c>
      <c r="AS162" s="15">
        <v>5</v>
      </c>
      <c r="AT162" s="15">
        <v>0</v>
      </c>
      <c r="AU162" s="15">
        <v>0</v>
      </c>
      <c r="AZ162" s="18"/>
    </row>
    <row r="163" spans="1:52" s="19" customFormat="1" ht="13.5" hidden="1" thickBot="1" x14ac:dyDescent="0.25">
      <c r="A163" s="55" t="s">
        <v>12</v>
      </c>
      <c r="B163" s="17">
        <v>640</v>
      </c>
      <c r="C163" s="28">
        <v>140</v>
      </c>
      <c r="D163" s="15">
        <v>0</v>
      </c>
      <c r="E163" s="15">
        <v>0</v>
      </c>
      <c r="F163" s="15">
        <v>0</v>
      </c>
      <c r="G163" s="15">
        <v>-1</v>
      </c>
      <c r="H163" s="15">
        <v>0</v>
      </c>
      <c r="I163" s="15">
        <v>1</v>
      </c>
      <c r="J163" s="15">
        <v>0</v>
      </c>
      <c r="K163" s="15">
        <v>0</v>
      </c>
      <c r="L163" s="15">
        <v>1</v>
      </c>
      <c r="M163" s="15">
        <v>0</v>
      </c>
      <c r="N163" s="15">
        <v>1</v>
      </c>
      <c r="O163" s="15">
        <v>-1</v>
      </c>
      <c r="P163" s="15">
        <v>0</v>
      </c>
      <c r="Q163" s="15">
        <v>1</v>
      </c>
      <c r="R163" s="15">
        <v>2</v>
      </c>
      <c r="S163" s="15">
        <v>1</v>
      </c>
      <c r="T163" s="15">
        <v>-1</v>
      </c>
      <c r="U163" s="15">
        <v>2</v>
      </c>
      <c r="V163" s="15">
        <v>-1</v>
      </c>
      <c r="W163" s="15">
        <v>1</v>
      </c>
      <c r="X163" s="15">
        <v>-1</v>
      </c>
      <c r="Y163" s="15">
        <v>0</v>
      </c>
      <c r="Z163" s="15">
        <v>-1</v>
      </c>
      <c r="AA163" s="15">
        <v>1</v>
      </c>
      <c r="AB163" s="15">
        <v>-1</v>
      </c>
      <c r="AC163" s="15">
        <v>0</v>
      </c>
      <c r="AD163" s="15">
        <v>0</v>
      </c>
      <c r="AE163" s="15">
        <v>0</v>
      </c>
      <c r="AF163" s="15">
        <v>0</v>
      </c>
      <c r="AG163" s="15">
        <v>0</v>
      </c>
      <c r="AH163" s="15">
        <v>0</v>
      </c>
      <c r="AI163" s="15">
        <v>2</v>
      </c>
      <c r="AJ163" s="15">
        <v>0</v>
      </c>
      <c r="AK163" s="15">
        <v>1</v>
      </c>
      <c r="AL163" s="15">
        <v>0</v>
      </c>
      <c r="AM163" s="15">
        <v>2</v>
      </c>
      <c r="AN163" s="15">
        <v>2</v>
      </c>
      <c r="AO163" s="15">
        <v>1</v>
      </c>
      <c r="AP163" s="15">
        <v>0</v>
      </c>
      <c r="AQ163" s="15">
        <v>4</v>
      </c>
      <c r="AR163" s="15">
        <v>0</v>
      </c>
      <c r="AS163" s="15">
        <v>0</v>
      </c>
      <c r="AT163" s="15">
        <v>0</v>
      </c>
      <c r="AU163" s="15">
        <v>0</v>
      </c>
      <c r="AZ163" s="18"/>
    </row>
    <row r="164" spans="1:52" s="29" customFormat="1" ht="13.5" thickBot="1" x14ac:dyDescent="0.25">
      <c r="A164" s="16" t="s">
        <v>209</v>
      </c>
      <c r="B164" s="17">
        <v>351</v>
      </c>
      <c r="C164" s="28">
        <v>25</v>
      </c>
      <c r="D164" s="15">
        <v>0</v>
      </c>
      <c r="E164" s="15">
        <v>0</v>
      </c>
      <c r="F164" s="15">
        <v>0</v>
      </c>
      <c r="G164" s="15">
        <v>0</v>
      </c>
      <c r="H164" s="15">
        <v>0</v>
      </c>
      <c r="I164" s="15">
        <v>0</v>
      </c>
      <c r="J164" s="15">
        <v>0</v>
      </c>
      <c r="K164" s="15">
        <v>0</v>
      </c>
      <c r="L164" s="15">
        <v>0</v>
      </c>
      <c r="M164" s="15">
        <v>0</v>
      </c>
      <c r="N164" s="15">
        <v>0</v>
      </c>
      <c r="O164" s="15">
        <v>0</v>
      </c>
      <c r="P164" s="15">
        <v>0</v>
      </c>
      <c r="Q164" s="15">
        <v>0</v>
      </c>
      <c r="R164" s="15">
        <v>0</v>
      </c>
      <c r="S164" s="15">
        <v>0</v>
      </c>
      <c r="T164" s="15">
        <v>2</v>
      </c>
      <c r="U164" s="15">
        <v>0</v>
      </c>
      <c r="V164" s="15">
        <v>2</v>
      </c>
      <c r="W164" s="15">
        <v>0</v>
      </c>
      <c r="X164" s="15">
        <v>2</v>
      </c>
      <c r="Y164" s="15">
        <v>0</v>
      </c>
      <c r="Z164" s="15">
        <v>2</v>
      </c>
      <c r="AA164" s="15">
        <v>0</v>
      </c>
      <c r="AB164" s="15">
        <v>2</v>
      </c>
      <c r="AC164" s="15">
        <v>0</v>
      </c>
      <c r="AD164" s="15">
        <v>0</v>
      </c>
      <c r="AE164" s="15">
        <v>0</v>
      </c>
      <c r="AF164" s="15">
        <v>0</v>
      </c>
      <c r="AG164" s="15">
        <v>0</v>
      </c>
      <c r="AH164" s="15">
        <v>0</v>
      </c>
      <c r="AI164" s="15">
        <v>0</v>
      </c>
      <c r="AJ164" s="15">
        <v>0</v>
      </c>
      <c r="AK164" s="15">
        <v>0</v>
      </c>
      <c r="AL164" s="15">
        <v>0</v>
      </c>
      <c r="AM164" s="15">
        <v>0</v>
      </c>
      <c r="AN164" s="15">
        <v>0</v>
      </c>
      <c r="AO164" s="15">
        <v>0</v>
      </c>
      <c r="AP164" s="15">
        <v>0</v>
      </c>
      <c r="AQ164" s="15">
        <v>0</v>
      </c>
      <c r="AR164" s="15">
        <v>0</v>
      </c>
      <c r="AS164" s="15">
        <v>0</v>
      </c>
      <c r="AT164" s="15">
        <v>0</v>
      </c>
      <c r="AU164" s="15">
        <v>0</v>
      </c>
      <c r="AY164" s="19"/>
      <c r="AZ164" s="18"/>
    </row>
    <row r="165" spans="1:52" s="29" customFormat="1" ht="13.5" thickBot="1" x14ac:dyDescent="0.25">
      <c r="A165" s="16" t="s">
        <v>13</v>
      </c>
      <c r="B165" s="17">
        <v>658</v>
      </c>
      <c r="C165" s="27">
        <v>152</v>
      </c>
      <c r="D165" s="15">
        <v>0</v>
      </c>
      <c r="E165" s="15">
        <v>0</v>
      </c>
      <c r="F165" s="15">
        <v>0</v>
      </c>
      <c r="G165" s="15">
        <v>0</v>
      </c>
      <c r="H165" s="15">
        <v>0</v>
      </c>
      <c r="I165" s="15">
        <v>2</v>
      </c>
      <c r="J165" s="15">
        <v>0</v>
      </c>
      <c r="K165" s="15">
        <v>0</v>
      </c>
      <c r="L165" s="15">
        <v>0</v>
      </c>
      <c r="M165" s="15">
        <v>0</v>
      </c>
      <c r="N165" s="15">
        <v>2</v>
      </c>
      <c r="O165" s="15">
        <v>-1</v>
      </c>
      <c r="P165" s="15">
        <v>0</v>
      </c>
      <c r="Q165" s="15">
        <v>0</v>
      </c>
      <c r="R165" s="15">
        <v>0</v>
      </c>
      <c r="S165" s="15">
        <v>1</v>
      </c>
      <c r="T165" s="15">
        <v>1</v>
      </c>
      <c r="U165" s="15">
        <v>3</v>
      </c>
      <c r="V165" s="15">
        <v>1</v>
      </c>
      <c r="W165" s="15">
        <v>1</v>
      </c>
      <c r="X165" s="15">
        <v>0</v>
      </c>
      <c r="Y165" s="15">
        <v>1</v>
      </c>
      <c r="Z165" s="15">
        <v>0</v>
      </c>
      <c r="AA165" s="15">
        <v>2</v>
      </c>
      <c r="AB165" s="15">
        <v>0</v>
      </c>
      <c r="AC165" s="15">
        <v>2</v>
      </c>
      <c r="AD165" s="15">
        <v>0</v>
      </c>
      <c r="AE165" s="15">
        <v>0</v>
      </c>
      <c r="AF165" s="15">
        <v>0</v>
      </c>
      <c r="AG165" s="15">
        <v>1</v>
      </c>
      <c r="AH165" s="15">
        <v>-1</v>
      </c>
      <c r="AI165" s="15">
        <v>4</v>
      </c>
      <c r="AJ165" s="15">
        <v>4</v>
      </c>
      <c r="AK165" s="15">
        <v>4</v>
      </c>
      <c r="AL165" s="15">
        <v>0</v>
      </c>
      <c r="AM165" s="15">
        <v>5</v>
      </c>
      <c r="AN165" s="15">
        <v>5</v>
      </c>
      <c r="AO165" s="15">
        <v>2</v>
      </c>
      <c r="AP165" s="15">
        <v>4</v>
      </c>
      <c r="AQ165" s="15">
        <v>2</v>
      </c>
      <c r="AR165" s="15">
        <v>0</v>
      </c>
      <c r="AS165" s="15">
        <v>0</v>
      </c>
      <c r="AT165" s="15">
        <v>0</v>
      </c>
      <c r="AU165" s="15">
        <v>0</v>
      </c>
      <c r="AZ165" s="18"/>
    </row>
    <row r="166" spans="1:52" s="29" customFormat="1" ht="13.5" thickBot="1" x14ac:dyDescent="0.25">
      <c r="A166" s="16" t="s">
        <v>14</v>
      </c>
      <c r="B166" s="17">
        <v>659</v>
      </c>
      <c r="C166" s="27">
        <v>153</v>
      </c>
      <c r="D166" s="15">
        <v>0</v>
      </c>
      <c r="E166" s="15">
        <v>0</v>
      </c>
      <c r="F166" s="15">
        <v>0</v>
      </c>
      <c r="G166" s="15">
        <v>0</v>
      </c>
      <c r="H166" s="15">
        <v>0</v>
      </c>
      <c r="I166" s="15">
        <v>1</v>
      </c>
      <c r="J166" s="15">
        <v>0</v>
      </c>
      <c r="K166" s="15">
        <v>0</v>
      </c>
      <c r="L166" s="15">
        <v>0</v>
      </c>
      <c r="M166" s="15">
        <v>0</v>
      </c>
      <c r="N166" s="15">
        <v>2</v>
      </c>
      <c r="O166" s="15">
        <v>0</v>
      </c>
      <c r="P166" s="15">
        <v>0</v>
      </c>
      <c r="Q166" s="15">
        <v>0</v>
      </c>
      <c r="R166" s="15">
        <v>0</v>
      </c>
      <c r="S166" s="15">
        <v>1</v>
      </c>
      <c r="T166" s="15">
        <v>1</v>
      </c>
      <c r="U166" s="15">
        <v>3</v>
      </c>
      <c r="V166" s="15">
        <v>1</v>
      </c>
      <c r="W166" s="15">
        <v>1</v>
      </c>
      <c r="X166" s="15">
        <v>0</v>
      </c>
      <c r="Y166" s="15">
        <v>1</v>
      </c>
      <c r="Z166" s="15">
        <v>0</v>
      </c>
      <c r="AA166" s="15">
        <v>2</v>
      </c>
      <c r="AB166" s="15">
        <v>0</v>
      </c>
      <c r="AC166" s="15">
        <v>2</v>
      </c>
      <c r="AD166" s="15">
        <v>0</v>
      </c>
      <c r="AE166" s="15">
        <v>0</v>
      </c>
      <c r="AF166" s="15">
        <v>0</v>
      </c>
      <c r="AG166" s="15">
        <v>1</v>
      </c>
      <c r="AH166" s="15">
        <v>-1</v>
      </c>
      <c r="AI166" s="15">
        <v>4</v>
      </c>
      <c r="AJ166" s="15">
        <v>4</v>
      </c>
      <c r="AK166" s="15">
        <v>4</v>
      </c>
      <c r="AL166" s="15">
        <v>0</v>
      </c>
      <c r="AM166" s="15">
        <v>5</v>
      </c>
      <c r="AN166" s="15">
        <v>5</v>
      </c>
      <c r="AO166" s="15">
        <v>2</v>
      </c>
      <c r="AP166" s="15">
        <v>4</v>
      </c>
      <c r="AQ166" s="15">
        <v>2</v>
      </c>
      <c r="AR166" s="15">
        <v>0</v>
      </c>
      <c r="AS166" s="15">
        <v>0</v>
      </c>
      <c r="AT166" s="15">
        <v>0</v>
      </c>
      <c r="AU166" s="15">
        <v>0</v>
      </c>
      <c r="AZ166" s="18"/>
    </row>
    <row r="167" spans="1:52" s="29" customFormat="1" ht="13.5" thickBot="1" x14ac:dyDescent="0.25">
      <c r="A167" s="16" t="s">
        <v>15</v>
      </c>
      <c r="B167" s="17">
        <v>657</v>
      </c>
      <c r="C167" s="27">
        <v>151</v>
      </c>
      <c r="D167" s="15">
        <v>0</v>
      </c>
      <c r="E167" s="15">
        <v>0</v>
      </c>
      <c r="F167" s="15">
        <v>0</v>
      </c>
      <c r="G167" s="15">
        <v>0</v>
      </c>
      <c r="H167" s="15">
        <v>0</v>
      </c>
      <c r="I167" s="15">
        <v>1</v>
      </c>
      <c r="J167" s="15">
        <v>0</v>
      </c>
      <c r="K167" s="15">
        <v>0</v>
      </c>
      <c r="L167" s="15">
        <v>0</v>
      </c>
      <c r="M167" s="15">
        <v>0</v>
      </c>
      <c r="N167" s="15">
        <v>2</v>
      </c>
      <c r="O167" s="15">
        <v>0</v>
      </c>
      <c r="P167" s="15">
        <v>0</v>
      </c>
      <c r="Q167" s="15">
        <v>0</v>
      </c>
      <c r="R167" s="15">
        <v>0</v>
      </c>
      <c r="S167" s="15">
        <v>1</v>
      </c>
      <c r="T167" s="15">
        <v>1</v>
      </c>
      <c r="U167" s="15">
        <v>3</v>
      </c>
      <c r="V167" s="15">
        <v>1</v>
      </c>
      <c r="W167" s="15">
        <v>1</v>
      </c>
      <c r="X167" s="15">
        <v>0</v>
      </c>
      <c r="Y167" s="15">
        <v>1</v>
      </c>
      <c r="Z167" s="15">
        <v>0</v>
      </c>
      <c r="AA167" s="15">
        <v>2</v>
      </c>
      <c r="AB167" s="15">
        <v>0</v>
      </c>
      <c r="AC167" s="15">
        <v>2</v>
      </c>
      <c r="AD167" s="15">
        <v>0</v>
      </c>
      <c r="AE167" s="15">
        <v>0</v>
      </c>
      <c r="AF167" s="15">
        <v>0</v>
      </c>
      <c r="AG167" s="15">
        <v>1</v>
      </c>
      <c r="AH167" s="15">
        <v>-1</v>
      </c>
      <c r="AI167" s="15">
        <v>4</v>
      </c>
      <c r="AJ167" s="15">
        <v>4</v>
      </c>
      <c r="AK167" s="15">
        <v>4</v>
      </c>
      <c r="AL167" s="15">
        <v>0</v>
      </c>
      <c r="AM167" s="15">
        <v>5</v>
      </c>
      <c r="AN167" s="15">
        <v>5</v>
      </c>
      <c r="AO167" s="15">
        <v>2</v>
      </c>
      <c r="AP167" s="15">
        <v>4</v>
      </c>
      <c r="AQ167" s="15">
        <v>2</v>
      </c>
      <c r="AR167" s="15">
        <v>0</v>
      </c>
      <c r="AS167" s="15">
        <v>0</v>
      </c>
      <c r="AT167" s="15">
        <v>0</v>
      </c>
      <c r="AU167" s="15">
        <v>0</v>
      </c>
      <c r="AZ167" s="18"/>
    </row>
    <row r="168" spans="1:52" s="29" customFormat="1" ht="13.5" thickBot="1" x14ac:dyDescent="0.25">
      <c r="A168" s="16" t="s">
        <v>122</v>
      </c>
      <c r="B168" s="17">
        <v>644</v>
      </c>
      <c r="C168" s="27">
        <v>143</v>
      </c>
      <c r="D168" s="15">
        <v>0</v>
      </c>
      <c r="E168" s="15">
        <v>0</v>
      </c>
      <c r="F168" s="15">
        <v>0</v>
      </c>
      <c r="G168" s="15">
        <v>0</v>
      </c>
      <c r="H168" s="15">
        <v>0</v>
      </c>
      <c r="I168" s="15">
        <v>0</v>
      </c>
      <c r="J168" s="15">
        <v>0</v>
      </c>
      <c r="K168" s="15">
        <v>0</v>
      </c>
      <c r="L168" s="15">
        <v>0</v>
      </c>
      <c r="M168" s="15">
        <v>0</v>
      </c>
      <c r="N168" s="15">
        <v>2</v>
      </c>
      <c r="O168" s="15">
        <v>0</v>
      </c>
      <c r="P168" s="15">
        <v>0</v>
      </c>
      <c r="Q168" s="15">
        <v>0</v>
      </c>
      <c r="R168" s="15">
        <v>0</v>
      </c>
      <c r="S168" s="15">
        <v>0</v>
      </c>
      <c r="T168" s="15">
        <v>0</v>
      </c>
      <c r="U168" s="15">
        <v>0</v>
      </c>
      <c r="V168" s="15">
        <v>0</v>
      </c>
      <c r="W168" s="15">
        <v>0</v>
      </c>
      <c r="X168" s="15">
        <v>0</v>
      </c>
      <c r="Y168" s="15">
        <v>1</v>
      </c>
      <c r="Z168" s="15">
        <v>0</v>
      </c>
      <c r="AA168" s="15">
        <v>0</v>
      </c>
      <c r="AB168" s="15">
        <v>0</v>
      </c>
      <c r="AC168" s="15">
        <v>3</v>
      </c>
      <c r="AD168" s="15">
        <v>0</v>
      </c>
      <c r="AE168" s="15">
        <v>0</v>
      </c>
      <c r="AF168" s="15">
        <v>0</v>
      </c>
      <c r="AG168" s="15">
        <v>1</v>
      </c>
      <c r="AH168" s="15">
        <v>-1</v>
      </c>
      <c r="AI168" s="15">
        <v>4</v>
      </c>
      <c r="AJ168" s="15">
        <v>4</v>
      </c>
      <c r="AK168" s="15">
        <v>4</v>
      </c>
      <c r="AL168" s="15">
        <v>0</v>
      </c>
      <c r="AM168" s="15">
        <v>5</v>
      </c>
      <c r="AN168" s="15">
        <v>5</v>
      </c>
      <c r="AO168" s="15">
        <v>2</v>
      </c>
      <c r="AP168" s="15">
        <v>4</v>
      </c>
      <c r="AQ168" s="15">
        <v>2</v>
      </c>
      <c r="AR168" s="15">
        <v>0</v>
      </c>
      <c r="AS168" s="15">
        <v>0</v>
      </c>
      <c r="AT168" s="15">
        <v>0</v>
      </c>
      <c r="AU168" s="15">
        <v>0</v>
      </c>
      <c r="AZ168" s="18"/>
    </row>
    <row r="169" spans="1:52" s="26" customFormat="1" thickBot="1" x14ac:dyDescent="0.25">
      <c r="A169" s="20" t="s">
        <v>123</v>
      </c>
      <c r="B169" s="21">
        <v>380</v>
      </c>
      <c r="C169" s="25">
        <v>31</v>
      </c>
      <c r="D169" s="15">
        <v>1</v>
      </c>
      <c r="E169" s="15">
        <v>4</v>
      </c>
      <c r="F169" s="15">
        <v>1</v>
      </c>
      <c r="G169" s="15">
        <v>1</v>
      </c>
      <c r="H169" s="15">
        <v>0</v>
      </c>
      <c r="I169" s="15">
        <v>4</v>
      </c>
      <c r="J169" s="15">
        <v>2</v>
      </c>
      <c r="K169" s="15">
        <v>0</v>
      </c>
      <c r="L169" s="15">
        <v>1</v>
      </c>
      <c r="M169" s="15">
        <v>2</v>
      </c>
      <c r="N169" s="15">
        <v>0</v>
      </c>
      <c r="O169" s="15">
        <v>2</v>
      </c>
      <c r="P169" s="15">
        <v>5</v>
      </c>
      <c r="Q169" s="15">
        <v>-1</v>
      </c>
      <c r="R169" s="15">
        <v>-1</v>
      </c>
      <c r="S169" s="15">
        <v>1</v>
      </c>
      <c r="T169" s="15">
        <v>1</v>
      </c>
      <c r="U169" s="15">
        <v>1</v>
      </c>
      <c r="V169" s="15">
        <v>1</v>
      </c>
      <c r="W169" s="15">
        <v>1</v>
      </c>
      <c r="X169" s="15">
        <v>2</v>
      </c>
      <c r="Y169" s="15">
        <v>0</v>
      </c>
      <c r="Z169" s="15">
        <v>0</v>
      </c>
      <c r="AA169" s="15">
        <v>1</v>
      </c>
      <c r="AB169" s="15">
        <v>0</v>
      </c>
      <c r="AC169" s="15">
        <v>0</v>
      </c>
      <c r="AD169" s="15">
        <v>0</v>
      </c>
      <c r="AE169" s="15">
        <v>2</v>
      </c>
      <c r="AF169" s="15">
        <v>0</v>
      </c>
      <c r="AG169" s="15">
        <v>2</v>
      </c>
      <c r="AH169" s="15">
        <v>2</v>
      </c>
      <c r="AI169" s="15">
        <v>3</v>
      </c>
      <c r="AJ169" s="15">
        <v>1</v>
      </c>
      <c r="AK169" s="15">
        <v>1</v>
      </c>
      <c r="AL169" s="15">
        <v>-1</v>
      </c>
      <c r="AM169" s="15">
        <v>0</v>
      </c>
      <c r="AN169" s="15">
        <v>0</v>
      </c>
      <c r="AO169" s="15">
        <v>0</v>
      </c>
      <c r="AP169" s="15">
        <v>0</v>
      </c>
      <c r="AQ169" s="15">
        <v>2</v>
      </c>
      <c r="AR169" s="15">
        <v>5</v>
      </c>
      <c r="AS169" s="15">
        <v>0</v>
      </c>
      <c r="AT169" s="15">
        <v>2</v>
      </c>
      <c r="AU169" s="15">
        <v>2</v>
      </c>
      <c r="AZ169" s="18"/>
    </row>
    <row r="170" spans="1:52" s="26" customFormat="1" thickBot="1" x14ac:dyDescent="0.25">
      <c r="A170" s="20" t="s">
        <v>124</v>
      </c>
      <c r="B170" s="21">
        <v>650</v>
      </c>
      <c r="C170" s="25">
        <v>148</v>
      </c>
      <c r="D170" s="15">
        <v>1</v>
      </c>
      <c r="E170" s="15">
        <v>4</v>
      </c>
      <c r="F170" s="15">
        <v>1</v>
      </c>
      <c r="G170" s="15">
        <v>1</v>
      </c>
      <c r="H170" s="15">
        <v>0</v>
      </c>
      <c r="I170" s="15">
        <v>4</v>
      </c>
      <c r="J170" s="15">
        <v>1</v>
      </c>
      <c r="K170" s="15">
        <v>0</v>
      </c>
      <c r="L170" s="15">
        <v>1</v>
      </c>
      <c r="M170" s="15">
        <v>2</v>
      </c>
      <c r="N170" s="15">
        <v>0</v>
      </c>
      <c r="O170" s="15">
        <v>2</v>
      </c>
      <c r="P170" s="15">
        <v>5</v>
      </c>
      <c r="Q170" s="15">
        <v>0</v>
      </c>
      <c r="R170" s="15">
        <v>-1</v>
      </c>
      <c r="S170" s="15">
        <v>1</v>
      </c>
      <c r="T170" s="15">
        <v>1</v>
      </c>
      <c r="U170" s="15">
        <v>1</v>
      </c>
      <c r="V170" s="15">
        <v>1</v>
      </c>
      <c r="W170" s="15">
        <v>1</v>
      </c>
      <c r="X170" s="15">
        <v>2</v>
      </c>
      <c r="Y170" s="15">
        <v>0</v>
      </c>
      <c r="Z170" s="15">
        <v>0</v>
      </c>
      <c r="AA170" s="15">
        <v>0</v>
      </c>
      <c r="AB170" s="15">
        <v>0</v>
      </c>
      <c r="AC170" s="15">
        <v>1</v>
      </c>
      <c r="AD170" s="15">
        <v>0</v>
      </c>
      <c r="AE170" s="15">
        <v>2</v>
      </c>
      <c r="AF170" s="15">
        <v>0</v>
      </c>
      <c r="AG170" s="15">
        <v>2</v>
      </c>
      <c r="AH170" s="15">
        <v>2</v>
      </c>
      <c r="AI170" s="15">
        <v>3</v>
      </c>
      <c r="AJ170" s="15">
        <v>1</v>
      </c>
      <c r="AK170" s="15">
        <v>1</v>
      </c>
      <c r="AL170" s="15">
        <v>-1</v>
      </c>
      <c r="AM170" s="15">
        <v>0</v>
      </c>
      <c r="AN170" s="15">
        <v>0</v>
      </c>
      <c r="AO170" s="15">
        <v>0</v>
      </c>
      <c r="AP170" s="15">
        <v>0</v>
      </c>
      <c r="AQ170" s="15">
        <v>2</v>
      </c>
      <c r="AR170" s="15">
        <v>5</v>
      </c>
      <c r="AS170" s="15">
        <v>0</v>
      </c>
      <c r="AT170" s="15">
        <v>2</v>
      </c>
      <c r="AU170" s="15">
        <v>2</v>
      </c>
      <c r="AZ170" s="18"/>
    </row>
    <row r="171" spans="1:52" s="26" customFormat="1" thickBot="1" x14ac:dyDescent="0.25">
      <c r="A171" s="20" t="s">
        <v>146</v>
      </c>
      <c r="B171" s="21">
        <v>384</v>
      </c>
      <c r="C171" s="25">
        <v>308</v>
      </c>
      <c r="D171" s="15">
        <v>1</v>
      </c>
      <c r="E171" s="15">
        <v>1</v>
      </c>
      <c r="F171" s="15">
        <v>1</v>
      </c>
      <c r="G171" s="15">
        <v>1</v>
      </c>
      <c r="H171" s="15">
        <v>0</v>
      </c>
      <c r="I171" s="15">
        <v>2</v>
      </c>
      <c r="J171" s="15">
        <v>0</v>
      </c>
      <c r="K171" s="15">
        <v>0</v>
      </c>
      <c r="L171" s="15">
        <v>0</v>
      </c>
      <c r="M171" s="15">
        <v>0</v>
      </c>
      <c r="N171" s="15">
        <v>0</v>
      </c>
      <c r="O171" s="15">
        <v>0</v>
      </c>
      <c r="P171" s="15">
        <v>0</v>
      </c>
      <c r="Q171" s="15">
        <v>0</v>
      </c>
      <c r="R171" s="15">
        <v>0</v>
      </c>
      <c r="S171" s="15">
        <v>0</v>
      </c>
      <c r="T171" s="15">
        <v>0</v>
      </c>
      <c r="U171" s="15">
        <v>0</v>
      </c>
      <c r="V171" s="15">
        <v>0</v>
      </c>
      <c r="W171" s="15">
        <v>0</v>
      </c>
      <c r="X171" s="15">
        <v>0</v>
      </c>
      <c r="Y171" s="15">
        <v>0</v>
      </c>
      <c r="Z171" s="15">
        <v>0</v>
      </c>
      <c r="AA171" s="15">
        <v>0</v>
      </c>
      <c r="AB171" s="15">
        <v>0</v>
      </c>
      <c r="AC171" s="15">
        <v>1</v>
      </c>
      <c r="AD171" s="15">
        <v>0</v>
      </c>
      <c r="AE171" s="15">
        <v>-1</v>
      </c>
      <c r="AF171" s="15">
        <v>1</v>
      </c>
      <c r="AG171" s="15">
        <v>0</v>
      </c>
      <c r="AH171" s="15">
        <v>0</v>
      </c>
      <c r="AI171" s="15">
        <v>1</v>
      </c>
      <c r="AJ171" s="15">
        <v>1</v>
      </c>
      <c r="AK171" s="15">
        <v>-1</v>
      </c>
      <c r="AL171" s="15">
        <v>2</v>
      </c>
      <c r="AM171" s="15">
        <v>0</v>
      </c>
      <c r="AN171" s="15">
        <v>0</v>
      </c>
      <c r="AO171" s="15">
        <v>0</v>
      </c>
      <c r="AP171" s="15">
        <v>0</v>
      </c>
      <c r="AQ171" s="15">
        <v>3</v>
      </c>
      <c r="AR171" s="15">
        <v>0</v>
      </c>
      <c r="AS171" s="15">
        <v>0</v>
      </c>
      <c r="AT171" s="15">
        <v>1</v>
      </c>
      <c r="AU171" s="15">
        <v>0</v>
      </c>
      <c r="AZ171" s="18"/>
    </row>
    <row r="172" spans="1:52" ht="13.5" thickBot="1" x14ac:dyDescent="0.2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row>
    <row r="173" spans="1:52" ht="13.5" thickBot="1" x14ac:dyDescent="0.2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row>
    <row r="174" spans="1:52" ht="13.5" thickBot="1" x14ac:dyDescent="0.2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row>
  </sheetData>
  <sortState ref="A4:C171">
    <sortCondition ref="A4:A171"/>
  </sortState>
  <customSheetViews>
    <customSheetView guid="{F424B91F-F60F-4B7D-B253-938B2614248E}">
      <pane xSplit="2" ySplit="1" topLeftCell="C2" activePane="bottomRight" state="frozen"/>
      <selection pane="bottomRight" activeCell="C2" sqref="C2"/>
      <pageMargins left="0.75" right="0.75" top="1" bottom="1" header="0.5" footer="0.5"/>
      <pageSetup scale="75" pageOrder="overThenDown" orientation="landscape" verticalDpi="300" r:id="rId1"/>
      <headerFooter alignWithMargins="0">
        <oddHeader>&amp;RPractice Effects</oddHeader>
        <oddFooter>Page &amp;P of &amp;N</oddFooter>
      </headerFooter>
    </customSheetView>
  </customSheetViews>
  <phoneticPr fontId="5" type="noConversion"/>
  <pageMargins left="0.75" right="0.75" top="1" bottom="1" header="0.5" footer="0.5"/>
  <pageSetup scale="75" pageOrder="overThenDown" orientation="landscape" verticalDpi="300" r:id="rId2"/>
  <headerFooter alignWithMargins="0">
    <oddHeader>&amp;RPractice Effects</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54"/>
  <sheetViews>
    <sheetView showGridLines="0" tabSelected="1" topLeftCell="A5" workbookViewId="0">
      <pane xSplit="2" ySplit="3" topLeftCell="C8" activePane="bottomRight" state="frozen"/>
      <selection activeCell="A5" sqref="A5"/>
      <selection pane="topRight" activeCell="C5" sqref="C5"/>
      <selection pane="bottomLeft" activeCell="A8" sqref="A8"/>
      <selection pane="bottomRight" activeCell="A5" sqref="A5:A7"/>
    </sheetView>
  </sheetViews>
  <sheetFormatPr defaultRowHeight="15" x14ac:dyDescent="0.25"/>
  <cols>
    <col min="1" max="1" width="7.85546875" style="39" customWidth="1"/>
    <col min="2" max="2" width="30.7109375" style="38" customWidth="1"/>
    <col min="3" max="7" width="12.7109375" style="41" customWidth="1"/>
    <col min="8" max="11" width="12.7109375" style="39" customWidth="1"/>
    <col min="12" max="46" width="12.7109375" style="41" customWidth="1"/>
    <col min="47" max="16384" width="9.140625" style="38"/>
  </cols>
  <sheetData>
    <row r="1" spans="1:70" ht="17.25" x14ac:dyDescent="0.3">
      <c r="C1" s="40" t="s">
        <v>228</v>
      </c>
    </row>
    <row r="2" spans="1:70" ht="17.25" x14ac:dyDescent="0.3">
      <c r="C2" s="40" t="s">
        <v>422</v>
      </c>
    </row>
    <row r="3" spans="1:70" ht="17.25" x14ac:dyDescent="0.3">
      <c r="A3" s="40"/>
    </row>
    <row r="4" spans="1:70" ht="17.25" x14ac:dyDescent="0.3">
      <c r="A4" s="40"/>
    </row>
    <row r="5" spans="1:70" s="42" customFormat="1" ht="15.75" x14ac:dyDescent="0.2">
      <c r="A5" s="144" t="s">
        <v>128</v>
      </c>
      <c r="B5" s="150" t="s">
        <v>229</v>
      </c>
      <c r="C5" s="152" t="s">
        <v>230</v>
      </c>
      <c r="D5" s="152"/>
      <c r="E5" s="152"/>
      <c r="F5" s="152"/>
      <c r="G5" s="152"/>
      <c r="H5" s="148" t="s">
        <v>231</v>
      </c>
      <c r="I5" s="148"/>
      <c r="J5" s="148"/>
      <c r="K5" s="148"/>
      <c r="L5" s="148" t="s">
        <v>232</v>
      </c>
      <c r="M5" s="148"/>
      <c r="N5" s="148"/>
      <c r="O5" s="148"/>
      <c r="P5" s="148" t="s">
        <v>233</v>
      </c>
      <c r="Q5" s="148"/>
      <c r="R5" s="148" t="s">
        <v>234</v>
      </c>
      <c r="S5" s="148"/>
      <c r="T5" s="148"/>
      <c r="U5" s="148"/>
      <c r="V5" s="148"/>
      <c r="W5" s="148"/>
      <c r="X5" s="148"/>
      <c r="Y5" s="148"/>
      <c r="Z5" s="148"/>
      <c r="AA5" s="148"/>
      <c r="AB5" s="148"/>
      <c r="AC5" s="148"/>
      <c r="AD5" s="149" t="s">
        <v>235</v>
      </c>
      <c r="AE5" s="149"/>
      <c r="AF5" s="149"/>
      <c r="AG5" s="149"/>
      <c r="AH5" s="148" t="s">
        <v>236</v>
      </c>
      <c r="AI5" s="148"/>
      <c r="AJ5" s="148"/>
      <c r="AK5" s="148"/>
      <c r="AL5" s="148" t="s">
        <v>237</v>
      </c>
      <c r="AM5" s="148"/>
      <c r="AN5" s="148"/>
      <c r="AO5" s="148"/>
      <c r="AP5" s="148" t="s">
        <v>238</v>
      </c>
      <c r="AQ5" s="148"/>
      <c r="AR5" s="148"/>
      <c r="AS5" s="148" t="s">
        <v>239</v>
      </c>
      <c r="AT5" s="148"/>
    </row>
    <row r="6" spans="1:70" s="44" customFormat="1" ht="38.25" x14ac:dyDescent="0.2">
      <c r="A6" s="144"/>
      <c r="B6" s="150"/>
      <c r="C6" s="153" t="s">
        <v>240</v>
      </c>
      <c r="D6" s="153"/>
      <c r="E6" s="153" t="s">
        <v>241</v>
      </c>
      <c r="F6" s="153"/>
      <c r="G6" s="153" t="s">
        <v>242</v>
      </c>
      <c r="H6" s="43" t="s">
        <v>243</v>
      </c>
      <c r="I6" s="43" t="s">
        <v>244</v>
      </c>
      <c r="J6" s="43" t="s">
        <v>245</v>
      </c>
      <c r="K6" s="146" t="s">
        <v>246</v>
      </c>
      <c r="L6" s="146" t="s">
        <v>247</v>
      </c>
      <c r="M6" s="146"/>
      <c r="N6" s="146"/>
      <c r="O6" s="146"/>
      <c r="P6" s="146" t="s">
        <v>248</v>
      </c>
      <c r="Q6" s="146" t="s">
        <v>249</v>
      </c>
      <c r="R6" s="146" t="s">
        <v>250</v>
      </c>
      <c r="S6" s="146"/>
      <c r="T6" s="146" t="s">
        <v>251</v>
      </c>
      <c r="U6" s="146"/>
      <c r="V6" s="146" t="s">
        <v>252</v>
      </c>
      <c r="W6" s="146"/>
      <c r="X6" s="146" t="s">
        <v>253</v>
      </c>
      <c r="Y6" s="146"/>
      <c r="Z6" s="146" t="s">
        <v>254</v>
      </c>
      <c r="AA6" s="146"/>
      <c r="AB6" s="146" t="s">
        <v>255</v>
      </c>
      <c r="AC6" s="146" t="s">
        <v>256</v>
      </c>
      <c r="AD6" s="146" t="s">
        <v>257</v>
      </c>
      <c r="AE6" s="146" t="s">
        <v>258</v>
      </c>
      <c r="AF6" s="146" t="s">
        <v>259</v>
      </c>
      <c r="AG6" s="146" t="s">
        <v>260</v>
      </c>
      <c r="AH6" s="146" t="s">
        <v>261</v>
      </c>
      <c r="AI6" s="146" t="s">
        <v>262</v>
      </c>
      <c r="AJ6" s="146" t="s">
        <v>263</v>
      </c>
      <c r="AK6" s="146" t="s">
        <v>264</v>
      </c>
      <c r="AL6" s="146" t="s">
        <v>265</v>
      </c>
      <c r="AM6" s="146"/>
      <c r="AN6" s="146"/>
      <c r="AO6" s="146"/>
      <c r="AP6" s="146" t="s">
        <v>266</v>
      </c>
      <c r="AQ6" s="146" t="s">
        <v>267</v>
      </c>
      <c r="AR6" s="146" t="s">
        <v>268</v>
      </c>
      <c r="AS6" s="146" t="s">
        <v>269</v>
      </c>
      <c r="AT6" s="146" t="s">
        <v>270</v>
      </c>
    </row>
    <row r="7" spans="1:70" s="47" customFormat="1" ht="64.5" thickBot="1" x14ac:dyDescent="0.25">
      <c r="A7" s="145"/>
      <c r="B7" s="151"/>
      <c r="C7" s="45" t="s">
        <v>271</v>
      </c>
      <c r="D7" s="45" t="s">
        <v>272</v>
      </c>
      <c r="E7" s="45" t="s">
        <v>273</v>
      </c>
      <c r="F7" s="45" t="s">
        <v>274</v>
      </c>
      <c r="G7" s="154"/>
      <c r="H7" s="46" t="s">
        <v>243</v>
      </c>
      <c r="I7" s="46" t="s">
        <v>244</v>
      </c>
      <c r="J7" s="46" t="s">
        <v>245</v>
      </c>
      <c r="K7" s="147"/>
      <c r="L7" s="46" t="s">
        <v>275</v>
      </c>
      <c r="M7" s="46" t="s">
        <v>276</v>
      </c>
      <c r="N7" s="46" t="s">
        <v>277</v>
      </c>
      <c r="O7" s="46" t="s">
        <v>278</v>
      </c>
      <c r="P7" s="147"/>
      <c r="Q7" s="147"/>
      <c r="R7" s="46" t="s">
        <v>279</v>
      </c>
      <c r="S7" s="46" t="s">
        <v>280</v>
      </c>
      <c r="T7" s="46" t="s">
        <v>281</v>
      </c>
      <c r="U7" s="46" t="s">
        <v>280</v>
      </c>
      <c r="V7" s="46" t="s">
        <v>279</v>
      </c>
      <c r="W7" s="46" t="s">
        <v>280</v>
      </c>
      <c r="X7" s="46" t="s">
        <v>279</v>
      </c>
      <c r="Y7" s="46" t="s">
        <v>280</v>
      </c>
      <c r="Z7" s="46" t="s">
        <v>279</v>
      </c>
      <c r="AA7" s="46" t="s">
        <v>280</v>
      </c>
      <c r="AB7" s="147"/>
      <c r="AC7" s="147"/>
      <c r="AD7" s="147"/>
      <c r="AE7" s="147"/>
      <c r="AF7" s="147"/>
      <c r="AG7" s="147"/>
      <c r="AH7" s="147"/>
      <c r="AI7" s="147"/>
      <c r="AJ7" s="147"/>
      <c r="AK7" s="147"/>
      <c r="AL7" s="46" t="s">
        <v>282</v>
      </c>
      <c r="AM7" s="46" t="s">
        <v>283</v>
      </c>
      <c r="AN7" s="46" t="s">
        <v>284</v>
      </c>
      <c r="AO7" s="46" t="s">
        <v>285</v>
      </c>
      <c r="AP7" s="147"/>
      <c r="AQ7" s="147"/>
      <c r="AR7" s="147"/>
      <c r="AS7" s="147"/>
      <c r="AT7" s="147"/>
    </row>
    <row r="8" spans="1:70" x14ac:dyDescent="0.25">
      <c r="A8" s="49" t="s">
        <v>421</v>
      </c>
      <c r="B8" s="48" t="s">
        <v>0</v>
      </c>
      <c r="C8" s="50">
        <v>1</v>
      </c>
      <c r="D8" s="50">
        <v>1</v>
      </c>
      <c r="E8" s="50">
        <v>2</v>
      </c>
      <c r="F8" s="50">
        <v>2</v>
      </c>
      <c r="G8" s="50">
        <v>2</v>
      </c>
      <c r="H8" s="50">
        <v>2</v>
      </c>
      <c r="I8" s="50">
        <v>3</v>
      </c>
      <c r="J8" s="50">
        <v>0</v>
      </c>
      <c r="K8" s="50">
        <v>0</v>
      </c>
      <c r="L8" s="50">
        <v>0</v>
      </c>
      <c r="M8" s="50">
        <v>0</v>
      </c>
      <c r="N8" s="50">
        <v>0</v>
      </c>
      <c r="O8" s="50">
        <v>0</v>
      </c>
      <c r="P8" s="50">
        <v>0</v>
      </c>
      <c r="Q8" s="50">
        <v>2</v>
      </c>
      <c r="R8" s="50">
        <v>1</v>
      </c>
      <c r="S8" s="50">
        <v>0</v>
      </c>
      <c r="T8" s="50">
        <v>1</v>
      </c>
      <c r="U8" s="50">
        <v>1</v>
      </c>
      <c r="V8" s="50">
        <v>0</v>
      </c>
      <c r="W8" s="50">
        <v>0</v>
      </c>
      <c r="X8" s="50">
        <v>1</v>
      </c>
      <c r="Y8" s="50">
        <v>1</v>
      </c>
      <c r="Z8" s="50">
        <v>1</v>
      </c>
      <c r="AA8" s="50">
        <v>1</v>
      </c>
      <c r="AB8" s="50">
        <v>2</v>
      </c>
      <c r="AC8" s="50">
        <v>2</v>
      </c>
      <c r="AD8" s="50">
        <v>2</v>
      </c>
      <c r="AE8" s="50">
        <v>0</v>
      </c>
      <c r="AF8" s="50">
        <v>0</v>
      </c>
      <c r="AG8" s="50">
        <v>0</v>
      </c>
      <c r="AH8" s="50">
        <v>2</v>
      </c>
      <c r="AI8" s="50">
        <v>2</v>
      </c>
      <c r="AJ8" s="50">
        <v>2</v>
      </c>
      <c r="AK8" s="50">
        <v>-1</v>
      </c>
      <c r="AL8" s="50">
        <v>2</v>
      </c>
      <c r="AM8" s="50">
        <v>2</v>
      </c>
      <c r="AN8" s="50">
        <v>0</v>
      </c>
      <c r="AO8" s="50">
        <v>0</v>
      </c>
      <c r="AP8" s="50">
        <v>0</v>
      </c>
      <c r="AQ8" s="50">
        <v>0</v>
      </c>
      <c r="AR8" s="50">
        <v>0</v>
      </c>
      <c r="AS8" s="50">
        <v>0</v>
      </c>
      <c r="AT8" s="50">
        <v>0</v>
      </c>
      <c r="AU8" s="51"/>
      <c r="AV8" s="51"/>
      <c r="AW8" s="51"/>
      <c r="AX8" s="51"/>
      <c r="AY8" s="51"/>
      <c r="AZ8" s="51"/>
      <c r="BA8" s="51"/>
      <c r="BB8" s="51"/>
      <c r="BC8" s="51"/>
      <c r="BD8" s="51"/>
      <c r="BE8" s="51"/>
      <c r="BF8" s="51"/>
      <c r="BG8" s="51"/>
      <c r="BH8" s="51"/>
      <c r="BI8" s="51"/>
      <c r="BJ8" s="51"/>
      <c r="BK8" s="51"/>
      <c r="BL8" s="51"/>
      <c r="BM8" s="51"/>
      <c r="BN8" s="51"/>
      <c r="BO8" s="51"/>
      <c r="BP8" s="51"/>
      <c r="BQ8" s="51"/>
      <c r="BR8" s="51"/>
    </row>
    <row r="9" spans="1:70" x14ac:dyDescent="0.25">
      <c r="A9" s="49" t="s">
        <v>286</v>
      </c>
      <c r="B9" s="48" t="s">
        <v>118</v>
      </c>
      <c r="C9" s="50">
        <v>1</v>
      </c>
      <c r="D9" s="50">
        <v>0</v>
      </c>
      <c r="E9" s="50">
        <v>1</v>
      </c>
      <c r="F9" s="50">
        <v>1</v>
      </c>
      <c r="G9" s="50">
        <v>0</v>
      </c>
      <c r="H9" s="50">
        <v>0</v>
      </c>
      <c r="I9" s="50">
        <v>2</v>
      </c>
      <c r="J9" s="50">
        <v>0</v>
      </c>
      <c r="K9" s="50">
        <v>0</v>
      </c>
      <c r="L9" s="50">
        <v>0</v>
      </c>
      <c r="M9" s="50">
        <v>1</v>
      </c>
      <c r="N9" s="50">
        <v>0</v>
      </c>
      <c r="O9" s="50">
        <v>0</v>
      </c>
      <c r="P9" s="50">
        <v>2</v>
      </c>
      <c r="Q9" s="50">
        <v>0</v>
      </c>
      <c r="R9" s="50">
        <v>0</v>
      </c>
      <c r="S9" s="50">
        <v>0</v>
      </c>
      <c r="T9" s="50">
        <v>0</v>
      </c>
      <c r="U9" s="50">
        <v>0</v>
      </c>
      <c r="V9" s="50">
        <v>0</v>
      </c>
      <c r="W9" s="50">
        <v>0</v>
      </c>
      <c r="X9" s="50">
        <v>0</v>
      </c>
      <c r="Y9" s="50">
        <v>0</v>
      </c>
      <c r="Z9" s="50">
        <v>0</v>
      </c>
      <c r="AA9" s="50">
        <v>0</v>
      </c>
      <c r="AB9" s="50">
        <v>1</v>
      </c>
      <c r="AC9" s="50">
        <v>0</v>
      </c>
      <c r="AD9" s="50">
        <v>2</v>
      </c>
      <c r="AE9" s="50">
        <v>0</v>
      </c>
      <c r="AF9" s="50">
        <v>0</v>
      </c>
      <c r="AG9" s="50">
        <v>0</v>
      </c>
      <c r="AH9" s="50">
        <v>2</v>
      </c>
      <c r="AI9" s="50">
        <v>0</v>
      </c>
      <c r="AJ9" s="50">
        <v>0</v>
      </c>
      <c r="AK9" s="50">
        <v>4</v>
      </c>
      <c r="AL9" s="50">
        <v>0</v>
      </c>
      <c r="AM9" s="50">
        <v>0</v>
      </c>
      <c r="AN9" s="50">
        <v>0</v>
      </c>
      <c r="AO9" s="50">
        <v>-1</v>
      </c>
      <c r="AP9" s="50">
        <v>0</v>
      </c>
      <c r="AQ9" s="50">
        <v>0</v>
      </c>
      <c r="AR9" s="50">
        <v>0</v>
      </c>
      <c r="AS9" s="50">
        <v>1</v>
      </c>
      <c r="AT9" s="50">
        <v>1</v>
      </c>
      <c r="AU9" s="51"/>
      <c r="AV9" s="51"/>
      <c r="AW9" s="51"/>
      <c r="AX9" s="51"/>
      <c r="AY9" s="51"/>
      <c r="AZ9" s="51"/>
      <c r="BA9" s="51"/>
      <c r="BB9" s="51"/>
      <c r="BC9" s="51"/>
      <c r="BD9" s="51"/>
      <c r="BE9" s="51"/>
      <c r="BF9" s="51"/>
      <c r="BG9" s="51"/>
      <c r="BH9" s="51"/>
      <c r="BI9" s="51"/>
      <c r="BJ9" s="51"/>
      <c r="BK9" s="51"/>
      <c r="BL9" s="51"/>
      <c r="BM9" s="51"/>
      <c r="BN9" s="51"/>
      <c r="BO9" s="51"/>
      <c r="BP9" s="51"/>
      <c r="BQ9" s="51"/>
      <c r="BR9" s="51"/>
    </row>
    <row r="10" spans="1:70" x14ac:dyDescent="0.25">
      <c r="A10" s="49" t="s">
        <v>287</v>
      </c>
      <c r="B10" s="48" t="s">
        <v>95</v>
      </c>
      <c r="C10" s="50">
        <v>0</v>
      </c>
      <c r="D10" s="50">
        <v>0</v>
      </c>
      <c r="E10" s="50">
        <v>0</v>
      </c>
      <c r="F10" s="50">
        <v>0</v>
      </c>
      <c r="G10" s="50">
        <v>0</v>
      </c>
      <c r="H10" s="50">
        <v>0</v>
      </c>
      <c r="I10" s="50">
        <v>0</v>
      </c>
      <c r="J10" s="50">
        <v>0</v>
      </c>
      <c r="K10" s="50">
        <v>0</v>
      </c>
      <c r="L10" s="50">
        <v>0</v>
      </c>
      <c r="M10" s="50">
        <v>0</v>
      </c>
      <c r="N10" s="50">
        <v>0</v>
      </c>
      <c r="O10" s="50">
        <v>0</v>
      </c>
      <c r="P10" s="50">
        <v>0</v>
      </c>
      <c r="Q10" s="50">
        <v>0</v>
      </c>
      <c r="R10" s="50">
        <v>5</v>
      </c>
      <c r="S10" s="50">
        <v>5</v>
      </c>
      <c r="T10" s="50">
        <v>5</v>
      </c>
      <c r="U10" s="50">
        <v>5</v>
      </c>
      <c r="V10" s="50">
        <v>0</v>
      </c>
      <c r="W10" s="50">
        <v>0</v>
      </c>
      <c r="X10" s="50">
        <v>0</v>
      </c>
      <c r="Y10" s="50">
        <v>0</v>
      </c>
      <c r="Z10" s="50">
        <v>0</v>
      </c>
      <c r="AA10" s="50">
        <v>0</v>
      </c>
      <c r="AB10" s="50">
        <v>0</v>
      </c>
      <c r="AC10" s="50">
        <v>0</v>
      </c>
      <c r="AD10" s="50">
        <v>1</v>
      </c>
      <c r="AE10" s="50">
        <v>1</v>
      </c>
      <c r="AF10" s="50">
        <v>0</v>
      </c>
      <c r="AG10" s="50">
        <v>0</v>
      </c>
      <c r="AH10" s="50">
        <v>0</v>
      </c>
      <c r="AI10" s="50">
        <v>0</v>
      </c>
      <c r="AJ10" s="50">
        <v>0</v>
      </c>
      <c r="AK10" s="50">
        <v>0</v>
      </c>
      <c r="AL10" s="50">
        <v>0</v>
      </c>
      <c r="AM10" s="50">
        <v>0</v>
      </c>
      <c r="AN10" s="50">
        <v>0</v>
      </c>
      <c r="AO10" s="50">
        <v>0</v>
      </c>
      <c r="AP10" s="50">
        <v>0</v>
      </c>
      <c r="AQ10" s="50">
        <v>0</v>
      </c>
      <c r="AR10" s="50">
        <v>0</v>
      </c>
      <c r="AS10" s="50">
        <v>0</v>
      </c>
      <c r="AT10" s="50">
        <v>0</v>
      </c>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row>
    <row r="11" spans="1:70" x14ac:dyDescent="0.25">
      <c r="A11" s="49" t="s">
        <v>288</v>
      </c>
      <c r="B11" s="48" t="s">
        <v>134</v>
      </c>
      <c r="C11" s="50">
        <v>0</v>
      </c>
      <c r="D11" s="50">
        <v>0</v>
      </c>
      <c r="E11" s="50">
        <v>0</v>
      </c>
      <c r="F11" s="50">
        <v>0</v>
      </c>
      <c r="G11" s="50">
        <v>0</v>
      </c>
      <c r="H11" s="50">
        <v>0</v>
      </c>
      <c r="I11" s="50">
        <v>0</v>
      </c>
      <c r="J11" s="50">
        <v>0</v>
      </c>
      <c r="K11" s="50">
        <v>0</v>
      </c>
      <c r="L11" s="50">
        <v>0</v>
      </c>
      <c r="M11" s="50">
        <v>0</v>
      </c>
      <c r="N11" s="50">
        <v>0</v>
      </c>
      <c r="O11" s="50">
        <v>0</v>
      </c>
      <c r="P11" s="50">
        <v>0</v>
      </c>
      <c r="Q11" s="50">
        <v>0</v>
      </c>
      <c r="R11" s="50">
        <v>0</v>
      </c>
      <c r="S11" s="50">
        <v>0</v>
      </c>
      <c r="T11" s="50">
        <v>0</v>
      </c>
      <c r="U11" s="50">
        <v>0</v>
      </c>
      <c r="V11" s="50">
        <v>0</v>
      </c>
      <c r="W11" s="50">
        <v>0</v>
      </c>
      <c r="X11" s="50">
        <v>0</v>
      </c>
      <c r="Y11" s="50">
        <v>0</v>
      </c>
      <c r="Z11" s="50">
        <v>0</v>
      </c>
      <c r="AA11" s="50">
        <v>0</v>
      </c>
      <c r="AB11" s="50">
        <v>0</v>
      </c>
      <c r="AC11" s="50">
        <v>0</v>
      </c>
      <c r="AD11" s="50">
        <v>4</v>
      </c>
      <c r="AE11" s="50">
        <v>3</v>
      </c>
      <c r="AF11" s="50">
        <v>3</v>
      </c>
      <c r="AG11" s="50">
        <v>4</v>
      </c>
      <c r="AH11" s="50">
        <v>0</v>
      </c>
      <c r="AI11" s="50">
        <v>0</v>
      </c>
      <c r="AJ11" s="50">
        <v>0</v>
      </c>
      <c r="AK11" s="50">
        <v>0</v>
      </c>
      <c r="AL11" s="50">
        <v>0</v>
      </c>
      <c r="AM11" s="50">
        <v>0</v>
      </c>
      <c r="AN11" s="50">
        <v>0</v>
      </c>
      <c r="AO11" s="50">
        <v>0</v>
      </c>
      <c r="AP11" s="50">
        <v>0</v>
      </c>
      <c r="AQ11" s="50">
        <v>0</v>
      </c>
      <c r="AR11" s="50">
        <v>0</v>
      </c>
      <c r="AS11" s="50">
        <v>-1</v>
      </c>
      <c r="AT11" s="50">
        <v>0</v>
      </c>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row>
    <row r="12" spans="1:70" x14ac:dyDescent="0.25">
      <c r="A12" s="49" t="s">
        <v>289</v>
      </c>
      <c r="B12" s="48" t="s">
        <v>119</v>
      </c>
      <c r="C12" s="50">
        <v>2</v>
      </c>
      <c r="D12" s="50">
        <v>5</v>
      </c>
      <c r="E12" s="50">
        <v>2</v>
      </c>
      <c r="F12" s="50">
        <v>2</v>
      </c>
      <c r="G12" s="50">
        <v>0</v>
      </c>
      <c r="H12" s="50">
        <v>3</v>
      </c>
      <c r="I12" s="50">
        <v>0</v>
      </c>
      <c r="J12" s="50">
        <v>0</v>
      </c>
      <c r="K12" s="50">
        <v>1</v>
      </c>
      <c r="L12" s="50">
        <v>2</v>
      </c>
      <c r="M12" s="50">
        <v>0</v>
      </c>
      <c r="N12" s="50">
        <v>2</v>
      </c>
      <c r="O12" s="50">
        <v>0</v>
      </c>
      <c r="P12" s="50">
        <v>0</v>
      </c>
      <c r="Q12" s="50">
        <v>0</v>
      </c>
      <c r="R12" s="50">
        <v>2</v>
      </c>
      <c r="S12" s="50">
        <v>1</v>
      </c>
      <c r="T12" s="50">
        <v>2</v>
      </c>
      <c r="U12" s="50">
        <v>1</v>
      </c>
      <c r="V12" s="50">
        <v>1</v>
      </c>
      <c r="W12" s="50">
        <v>1</v>
      </c>
      <c r="X12" s="50">
        <v>0</v>
      </c>
      <c r="Y12" s="50">
        <v>0</v>
      </c>
      <c r="Z12" s="50">
        <v>1</v>
      </c>
      <c r="AA12" s="50">
        <v>1</v>
      </c>
      <c r="AB12" s="50">
        <v>1</v>
      </c>
      <c r="AC12" s="50">
        <v>0</v>
      </c>
      <c r="AD12" s="50">
        <v>2</v>
      </c>
      <c r="AE12" s="50">
        <v>0</v>
      </c>
      <c r="AF12" s="50">
        <v>2</v>
      </c>
      <c r="AG12" s="50">
        <v>0</v>
      </c>
      <c r="AH12" s="50">
        <v>2</v>
      </c>
      <c r="AI12" s="50">
        <v>0</v>
      </c>
      <c r="AJ12" s="50">
        <v>0</v>
      </c>
      <c r="AK12" s="50">
        <v>0</v>
      </c>
      <c r="AL12" s="50">
        <v>1</v>
      </c>
      <c r="AM12" s="50">
        <v>2</v>
      </c>
      <c r="AN12" s="50">
        <v>0</v>
      </c>
      <c r="AO12" s="50">
        <v>0</v>
      </c>
      <c r="AP12" s="50">
        <v>0</v>
      </c>
      <c r="AQ12" s="50">
        <v>0</v>
      </c>
      <c r="AR12" s="50">
        <v>0</v>
      </c>
      <c r="AS12" s="50">
        <v>0</v>
      </c>
      <c r="AT12" s="50">
        <v>1</v>
      </c>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row>
    <row r="13" spans="1:70" ht="25.5" x14ac:dyDescent="0.25">
      <c r="A13" s="49">
        <v>333</v>
      </c>
      <c r="B13" s="48" t="s">
        <v>215</v>
      </c>
      <c r="C13" s="50">
        <v>1</v>
      </c>
      <c r="D13" s="50">
        <v>1</v>
      </c>
      <c r="E13" s="50">
        <v>0</v>
      </c>
      <c r="F13" s="50">
        <v>0</v>
      </c>
      <c r="G13" s="50">
        <v>0</v>
      </c>
      <c r="H13" s="50">
        <v>1</v>
      </c>
      <c r="I13" s="50">
        <v>0</v>
      </c>
      <c r="J13" s="50">
        <v>0</v>
      </c>
      <c r="K13" s="50">
        <v>1</v>
      </c>
      <c r="L13" s="50">
        <v>0</v>
      </c>
      <c r="M13" s="50">
        <v>1</v>
      </c>
      <c r="N13" s="50">
        <v>0</v>
      </c>
      <c r="O13" s="50">
        <v>0</v>
      </c>
      <c r="P13" s="50">
        <v>1</v>
      </c>
      <c r="Q13" s="50">
        <v>0</v>
      </c>
      <c r="R13" s="50">
        <v>0</v>
      </c>
      <c r="S13" s="50">
        <v>0</v>
      </c>
      <c r="T13" s="50">
        <v>0</v>
      </c>
      <c r="U13" s="50">
        <v>0</v>
      </c>
      <c r="V13" s="50">
        <v>0</v>
      </c>
      <c r="W13" s="50">
        <v>0</v>
      </c>
      <c r="X13" s="50">
        <v>0</v>
      </c>
      <c r="Y13" s="50">
        <v>0</v>
      </c>
      <c r="Z13" s="50">
        <v>0</v>
      </c>
      <c r="AA13" s="50">
        <v>0</v>
      </c>
      <c r="AB13" s="50">
        <v>0</v>
      </c>
      <c r="AC13" s="50">
        <v>0</v>
      </c>
      <c r="AD13" s="50">
        <v>0</v>
      </c>
      <c r="AE13" s="50">
        <v>0</v>
      </c>
      <c r="AF13" s="50">
        <v>0</v>
      </c>
      <c r="AG13" s="50">
        <v>0</v>
      </c>
      <c r="AH13" s="50">
        <v>1</v>
      </c>
      <c r="AI13" s="50">
        <v>0</v>
      </c>
      <c r="AJ13" s="50">
        <v>0</v>
      </c>
      <c r="AK13" s="50">
        <v>0</v>
      </c>
      <c r="AL13" s="50">
        <v>0</v>
      </c>
      <c r="AM13" s="50">
        <v>0</v>
      </c>
      <c r="AN13" s="50">
        <v>0</v>
      </c>
      <c r="AO13" s="50">
        <v>0</v>
      </c>
      <c r="AP13" s="50">
        <v>0</v>
      </c>
      <c r="AQ13" s="50">
        <v>0</v>
      </c>
      <c r="AR13" s="50">
        <v>0</v>
      </c>
      <c r="AS13" s="50">
        <v>0</v>
      </c>
      <c r="AT13" s="50">
        <v>0</v>
      </c>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row>
    <row r="14" spans="1:70" ht="25.5" x14ac:dyDescent="0.25">
      <c r="A14" s="49" t="s">
        <v>290</v>
      </c>
      <c r="B14" s="48" t="s">
        <v>120</v>
      </c>
      <c r="C14" s="50">
        <v>0</v>
      </c>
      <c r="D14" s="50">
        <v>0</v>
      </c>
      <c r="E14" s="50">
        <v>0</v>
      </c>
      <c r="F14" s="50">
        <v>0</v>
      </c>
      <c r="G14" s="50">
        <v>0</v>
      </c>
      <c r="H14" s="50">
        <v>1</v>
      </c>
      <c r="I14" s="50">
        <v>0</v>
      </c>
      <c r="J14" s="50">
        <v>0</v>
      </c>
      <c r="K14" s="50">
        <v>0</v>
      </c>
      <c r="L14" s="50">
        <v>0</v>
      </c>
      <c r="M14" s="50">
        <v>0</v>
      </c>
      <c r="N14" s="50">
        <v>0</v>
      </c>
      <c r="O14" s="50">
        <v>0</v>
      </c>
      <c r="P14" s="50">
        <v>1</v>
      </c>
      <c r="Q14" s="50">
        <v>0</v>
      </c>
      <c r="R14" s="50">
        <v>0</v>
      </c>
      <c r="S14" s="50">
        <v>0</v>
      </c>
      <c r="T14" s="50">
        <v>2</v>
      </c>
      <c r="U14" s="50">
        <v>2</v>
      </c>
      <c r="V14" s="50">
        <v>2</v>
      </c>
      <c r="W14" s="50">
        <v>2</v>
      </c>
      <c r="X14" s="50">
        <v>2</v>
      </c>
      <c r="Y14" s="50">
        <v>2</v>
      </c>
      <c r="Z14" s="50">
        <v>2</v>
      </c>
      <c r="AA14" s="50">
        <v>2</v>
      </c>
      <c r="AB14" s="50">
        <v>0</v>
      </c>
      <c r="AC14" s="50">
        <v>0</v>
      </c>
      <c r="AD14" s="50">
        <v>3</v>
      </c>
      <c r="AE14" s="50">
        <v>1</v>
      </c>
      <c r="AF14" s="50">
        <v>1</v>
      </c>
      <c r="AG14" s="50">
        <v>4</v>
      </c>
      <c r="AH14" s="50">
        <v>1</v>
      </c>
      <c r="AI14" s="50">
        <v>0</v>
      </c>
      <c r="AJ14" s="50">
        <v>0</v>
      </c>
      <c r="AK14" s="50">
        <v>0</v>
      </c>
      <c r="AL14" s="50">
        <v>0</v>
      </c>
      <c r="AM14" s="50">
        <v>0</v>
      </c>
      <c r="AN14" s="50">
        <v>0</v>
      </c>
      <c r="AO14" s="50">
        <v>0</v>
      </c>
      <c r="AP14" s="50">
        <v>0</v>
      </c>
      <c r="AQ14" s="50">
        <v>0</v>
      </c>
      <c r="AR14" s="50">
        <v>1</v>
      </c>
      <c r="AS14" s="50">
        <v>0</v>
      </c>
      <c r="AT14" s="50">
        <v>0</v>
      </c>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row>
    <row r="15" spans="1:70" x14ac:dyDescent="0.25">
      <c r="A15" s="49" t="s">
        <v>291</v>
      </c>
      <c r="B15" s="48" t="s">
        <v>37</v>
      </c>
      <c r="C15" s="50">
        <v>0</v>
      </c>
      <c r="D15" s="50">
        <v>0</v>
      </c>
      <c r="E15" s="50">
        <v>0</v>
      </c>
      <c r="F15" s="50">
        <v>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50">
        <v>0</v>
      </c>
      <c r="X15" s="50">
        <v>2</v>
      </c>
      <c r="Y15" s="50">
        <v>2</v>
      </c>
      <c r="Z15" s="50">
        <v>0</v>
      </c>
      <c r="AA15" s="50">
        <v>0</v>
      </c>
      <c r="AB15" s="50">
        <v>0</v>
      </c>
      <c r="AC15" s="50">
        <v>0</v>
      </c>
      <c r="AD15" s="50">
        <v>2</v>
      </c>
      <c r="AE15" s="50">
        <v>1</v>
      </c>
      <c r="AF15" s="50">
        <v>4</v>
      </c>
      <c r="AG15" s="50">
        <v>3</v>
      </c>
      <c r="AH15" s="50">
        <v>0</v>
      </c>
      <c r="AI15" s="50">
        <v>0</v>
      </c>
      <c r="AJ15" s="50">
        <v>0</v>
      </c>
      <c r="AK15" s="50">
        <v>0</v>
      </c>
      <c r="AL15" s="50">
        <v>0</v>
      </c>
      <c r="AM15" s="50">
        <v>0</v>
      </c>
      <c r="AN15" s="50">
        <v>0</v>
      </c>
      <c r="AO15" s="50">
        <v>0</v>
      </c>
      <c r="AP15" s="50">
        <v>0</v>
      </c>
      <c r="AQ15" s="50">
        <v>0</v>
      </c>
      <c r="AR15" s="50">
        <v>0</v>
      </c>
      <c r="AS15" s="50">
        <v>0</v>
      </c>
      <c r="AT15" s="50">
        <v>0</v>
      </c>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row>
    <row r="16" spans="1:70" x14ac:dyDescent="0.25">
      <c r="A16" s="49" t="s">
        <v>292</v>
      </c>
      <c r="B16" s="48" t="s">
        <v>121</v>
      </c>
      <c r="C16" s="50">
        <v>0</v>
      </c>
      <c r="D16" s="50">
        <v>0</v>
      </c>
      <c r="E16" s="50">
        <v>0</v>
      </c>
      <c r="F16" s="50">
        <v>0</v>
      </c>
      <c r="G16" s="50">
        <v>0</v>
      </c>
      <c r="H16" s="50">
        <v>0</v>
      </c>
      <c r="I16" s="50">
        <v>0</v>
      </c>
      <c r="J16" s="50">
        <v>0</v>
      </c>
      <c r="K16" s="50">
        <v>0</v>
      </c>
      <c r="L16" s="50">
        <v>0</v>
      </c>
      <c r="M16" s="50">
        <v>0</v>
      </c>
      <c r="N16" s="50">
        <v>0</v>
      </c>
      <c r="O16" s="50">
        <v>0</v>
      </c>
      <c r="P16" s="50">
        <v>0</v>
      </c>
      <c r="Q16" s="50">
        <v>0</v>
      </c>
      <c r="R16" s="50">
        <v>0</v>
      </c>
      <c r="S16" s="50">
        <v>0</v>
      </c>
      <c r="T16" s="50">
        <v>2</v>
      </c>
      <c r="U16" s="50">
        <v>2</v>
      </c>
      <c r="V16" s="50">
        <v>0</v>
      </c>
      <c r="W16" s="50">
        <v>0</v>
      </c>
      <c r="X16" s="50">
        <v>3</v>
      </c>
      <c r="Y16" s="50">
        <v>3</v>
      </c>
      <c r="Z16" s="50">
        <v>0</v>
      </c>
      <c r="AA16" s="50">
        <v>0</v>
      </c>
      <c r="AB16" s="50">
        <v>0</v>
      </c>
      <c r="AC16" s="50">
        <v>0</v>
      </c>
      <c r="AD16" s="50">
        <v>0</v>
      </c>
      <c r="AE16" s="50">
        <v>0</v>
      </c>
      <c r="AF16" s="50">
        <v>2</v>
      </c>
      <c r="AG16" s="50">
        <v>3</v>
      </c>
      <c r="AH16" s="50">
        <v>0</v>
      </c>
      <c r="AI16" s="50">
        <v>0</v>
      </c>
      <c r="AJ16" s="50">
        <v>0</v>
      </c>
      <c r="AK16" s="50">
        <v>0</v>
      </c>
      <c r="AL16" s="50">
        <v>0</v>
      </c>
      <c r="AM16" s="50">
        <v>0</v>
      </c>
      <c r="AN16" s="50">
        <v>0</v>
      </c>
      <c r="AO16" s="50">
        <v>0</v>
      </c>
      <c r="AP16" s="50">
        <v>0</v>
      </c>
      <c r="AQ16" s="50">
        <v>0</v>
      </c>
      <c r="AR16" s="50">
        <v>0</v>
      </c>
      <c r="AS16" s="50">
        <v>0</v>
      </c>
      <c r="AT16" s="50">
        <v>0</v>
      </c>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row>
    <row r="17" spans="1:70" ht="25.5" x14ac:dyDescent="0.25">
      <c r="A17" s="49" t="s">
        <v>293</v>
      </c>
      <c r="B17" s="48" t="s">
        <v>56</v>
      </c>
      <c r="C17" s="50">
        <v>2</v>
      </c>
      <c r="D17" s="50">
        <v>3</v>
      </c>
      <c r="E17" s="50">
        <v>2</v>
      </c>
      <c r="F17" s="50">
        <v>0</v>
      </c>
      <c r="G17" s="50">
        <v>0</v>
      </c>
      <c r="H17" s="50">
        <v>0</v>
      </c>
      <c r="I17" s="50">
        <v>0</v>
      </c>
      <c r="J17" s="50">
        <v>0</v>
      </c>
      <c r="K17" s="50">
        <v>0</v>
      </c>
      <c r="L17" s="50">
        <v>0</v>
      </c>
      <c r="M17" s="50">
        <v>0</v>
      </c>
      <c r="N17" s="50">
        <v>0</v>
      </c>
      <c r="O17" s="50">
        <v>0</v>
      </c>
      <c r="P17" s="50">
        <v>3</v>
      </c>
      <c r="Q17" s="50">
        <v>0</v>
      </c>
      <c r="R17" s="50">
        <v>2</v>
      </c>
      <c r="S17" s="50">
        <v>-1</v>
      </c>
      <c r="T17" s="50">
        <v>2</v>
      </c>
      <c r="U17" s="50">
        <v>-1</v>
      </c>
      <c r="V17" s="50">
        <v>0</v>
      </c>
      <c r="W17" s="50">
        <v>0</v>
      </c>
      <c r="X17" s="50">
        <v>0</v>
      </c>
      <c r="Y17" s="50">
        <v>0</v>
      </c>
      <c r="Z17" s="50">
        <v>1</v>
      </c>
      <c r="AA17" s="50">
        <v>0</v>
      </c>
      <c r="AB17" s="50">
        <v>4</v>
      </c>
      <c r="AC17" s="50">
        <v>0</v>
      </c>
      <c r="AD17" s="50">
        <v>2</v>
      </c>
      <c r="AE17" s="50">
        <v>0</v>
      </c>
      <c r="AF17" s="50">
        <v>0</v>
      </c>
      <c r="AG17" s="50">
        <v>0</v>
      </c>
      <c r="AH17" s="50">
        <v>0</v>
      </c>
      <c r="AI17" s="50">
        <v>0</v>
      </c>
      <c r="AJ17" s="50">
        <v>0</v>
      </c>
      <c r="AK17" s="50">
        <v>0</v>
      </c>
      <c r="AL17" s="50">
        <v>0</v>
      </c>
      <c r="AM17" s="50">
        <v>0</v>
      </c>
      <c r="AN17" s="50">
        <v>0</v>
      </c>
      <c r="AO17" s="50">
        <v>0</v>
      </c>
      <c r="AP17" s="50">
        <v>0</v>
      </c>
      <c r="AQ17" s="50">
        <v>0</v>
      </c>
      <c r="AR17" s="50">
        <v>0</v>
      </c>
      <c r="AS17" s="50">
        <v>0</v>
      </c>
      <c r="AT17" s="50">
        <v>2</v>
      </c>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row>
    <row r="18" spans="1:70" x14ac:dyDescent="0.25">
      <c r="A18" s="49" t="s">
        <v>294</v>
      </c>
      <c r="B18" s="48" t="s">
        <v>57</v>
      </c>
      <c r="C18" s="52">
        <v>0</v>
      </c>
      <c r="D18" s="52">
        <v>0</v>
      </c>
      <c r="E18" s="52">
        <v>0</v>
      </c>
      <c r="F18" s="52">
        <v>0</v>
      </c>
      <c r="G18" s="52">
        <v>0</v>
      </c>
      <c r="H18" s="52">
        <v>0</v>
      </c>
      <c r="I18" s="52">
        <v>0</v>
      </c>
      <c r="J18" s="52">
        <v>0</v>
      </c>
      <c r="K18" s="52">
        <v>0</v>
      </c>
      <c r="L18" s="52">
        <v>0</v>
      </c>
      <c r="M18" s="52">
        <v>0</v>
      </c>
      <c r="N18" s="52">
        <v>0</v>
      </c>
      <c r="O18" s="52">
        <v>0</v>
      </c>
      <c r="P18" s="52">
        <v>0</v>
      </c>
      <c r="Q18" s="52">
        <v>0</v>
      </c>
      <c r="R18" s="52">
        <v>0</v>
      </c>
      <c r="S18" s="52">
        <v>0</v>
      </c>
      <c r="T18" s="52">
        <v>-2</v>
      </c>
      <c r="U18" s="52">
        <v>-2</v>
      </c>
      <c r="V18" s="52">
        <v>0</v>
      </c>
      <c r="W18" s="52">
        <v>0</v>
      </c>
      <c r="X18" s="52">
        <v>-2</v>
      </c>
      <c r="Y18" s="52">
        <v>0</v>
      </c>
      <c r="Z18" s="52">
        <v>0</v>
      </c>
      <c r="AA18" s="52">
        <v>-2</v>
      </c>
      <c r="AB18" s="52">
        <v>0</v>
      </c>
      <c r="AC18" s="52">
        <v>0</v>
      </c>
      <c r="AD18" s="52">
        <v>0</v>
      </c>
      <c r="AE18" s="52">
        <v>0</v>
      </c>
      <c r="AF18" s="52">
        <v>0</v>
      </c>
      <c r="AG18" s="52">
        <v>0</v>
      </c>
      <c r="AH18" s="52">
        <v>0</v>
      </c>
      <c r="AI18" s="52">
        <v>0</v>
      </c>
      <c r="AJ18" s="52">
        <v>0</v>
      </c>
      <c r="AK18" s="52">
        <v>0</v>
      </c>
      <c r="AL18" s="52">
        <v>0</v>
      </c>
      <c r="AM18" s="52">
        <v>0</v>
      </c>
      <c r="AN18" s="52">
        <v>1</v>
      </c>
      <c r="AO18" s="52">
        <v>0</v>
      </c>
      <c r="AP18" s="52">
        <v>0</v>
      </c>
      <c r="AQ18" s="52">
        <v>0</v>
      </c>
      <c r="AR18" s="52">
        <v>0</v>
      </c>
      <c r="AS18" s="52">
        <v>0</v>
      </c>
      <c r="AT18" s="52">
        <v>0</v>
      </c>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row>
    <row r="19" spans="1:70" x14ac:dyDescent="0.25">
      <c r="A19" s="49" t="s">
        <v>295</v>
      </c>
      <c r="B19" s="48" t="s">
        <v>139</v>
      </c>
      <c r="C19" s="52">
        <v>0</v>
      </c>
      <c r="D19" s="52">
        <v>0</v>
      </c>
      <c r="E19" s="52">
        <v>0</v>
      </c>
      <c r="F19" s="52">
        <v>0</v>
      </c>
      <c r="G19" s="52">
        <v>0</v>
      </c>
      <c r="H19" s="52">
        <v>0</v>
      </c>
      <c r="I19" s="52">
        <v>0</v>
      </c>
      <c r="J19" s="52">
        <v>0</v>
      </c>
      <c r="K19" s="52">
        <v>0</v>
      </c>
      <c r="L19" s="52">
        <v>0</v>
      </c>
      <c r="M19" s="52">
        <v>0</v>
      </c>
      <c r="N19" s="52">
        <v>0</v>
      </c>
      <c r="O19" s="52">
        <v>0</v>
      </c>
      <c r="P19" s="52">
        <v>0</v>
      </c>
      <c r="Q19" s="52">
        <v>0</v>
      </c>
      <c r="R19" s="52">
        <v>0</v>
      </c>
      <c r="S19" s="52">
        <v>0</v>
      </c>
      <c r="T19" s="52">
        <v>0</v>
      </c>
      <c r="U19" s="52">
        <v>0</v>
      </c>
      <c r="V19" s="52">
        <v>0</v>
      </c>
      <c r="W19" s="52">
        <v>0</v>
      </c>
      <c r="X19" s="52">
        <v>0</v>
      </c>
      <c r="Y19" s="52">
        <v>0</v>
      </c>
      <c r="Z19" s="52">
        <v>0</v>
      </c>
      <c r="AA19" s="52">
        <v>2</v>
      </c>
      <c r="AB19" s="52">
        <v>0</v>
      </c>
      <c r="AC19" s="52">
        <v>0</v>
      </c>
      <c r="AD19" s="52">
        <v>0</v>
      </c>
      <c r="AE19" s="52">
        <v>0</v>
      </c>
      <c r="AF19" s="52">
        <v>0</v>
      </c>
      <c r="AG19" s="52">
        <v>0</v>
      </c>
      <c r="AH19" s="52">
        <v>0</v>
      </c>
      <c r="AI19" s="52">
        <v>0</v>
      </c>
      <c r="AJ19" s="52">
        <v>0</v>
      </c>
      <c r="AK19" s="52">
        <v>0</v>
      </c>
      <c r="AL19" s="52">
        <v>0</v>
      </c>
      <c r="AM19" s="52">
        <v>2</v>
      </c>
      <c r="AN19" s="52">
        <v>1</v>
      </c>
      <c r="AO19" s="52">
        <v>5</v>
      </c>
      <c r="AP19" s="52">
        <v>0</v>
      </c>
      <c r="AQ19" s="52">
        <v>0</v>
      </c>
      <c r="AR19" s="52">
        <v>0</v>
      </c>
      <c r="AS19" s="52">
        <v>0</v>
      </c>
      <c r="AT19" s="52">
        <v>0</v>
      </c>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row>
    <row r="20" spans="1:70" x14ac:dyDescent="0.25">
      <c r="A20" s="49" t="s">
        <v>296</v>
      </c>
      <c r="B20" s="48" t="s">
        <v>59</v>
      </c>
      <c r="C20" s="50">
        <v>1</v>
      </c>
      <c r="D20" s="50">
        <v>1</v>
      </c>
      <c r="E20" s="50">
        <v>1</v>
      </c>
      <c r="F20" s="50">
        <v>1</v>
      </c>
      <c r="G20" s="50">
        <v>0</v>
      </c>
      <c r="H20" s="50">
        <v>0</v>
      </c>
      <c r="I20" s="50">
        <v>0</v>
      </c>
      <c r="J20" s="50">
        <v>0</v>
      </c>
      <c r="K20" s="50">
        <v>0</v>
      </c>
      <c r="L20" s="50">
        <v>0</v>
      </c>
      <c r="M20" s="50">
        <v>0</v>
      </c>
      <c r="N20" s="50">
        <v>0</v>
      </c>
      <c r="O20" s="50">
        <v>0</v>
      </c>
      <c r="P20" s="50">
        <v>0</v>
      </c>
      <c r="Q20" s="50">
        <v>2</v>
      </c>
      <c r="R20" s="50">
        <v>0</v>
      </c>
      <c r="S20" s="50">
        <v>0</v>
      </c>
      <c r="T20" s="50">
        <v>0</v>
      </c>
      <c r="U20" s="50">
        <v>0</v>
      </c>
      <c r="V20" s="50">
        <v>0</v>
      </c>
      <c r="W20" s="50">
        <v>0</v>
      </c>
      <c r="X20" s="50">
        <v>0</v>
      </c>
      <c r="Y20" s="50">
        <v>0</v>
      </c>
      <c r="Z20" s="50">
        <v>0</v>
      </c>
      <c r="AA20" s="50">
        <v>0</v>
      </c>
      <c r="AB20" s="50">
        <v>0</v>
      </c>
      <c r="AC20" s="50">
        <v>0</v>
      </c>
      <c r="AD20" s="50">
        <v>0</v>
      </c>
      <c r="AE20" s="50">
        <v>0</v>
      </c>
      <c r="AF20" s="50">
        <v>1</v>
      </c>
      <c r="AG20" s="50">
        <v>0</v>
      </c>
      <c r="AH20" s="50">
        <v>2</v>
      </c>
      <c r="AI20" s="50">
        <v>4</v>
      </c>
      <c r="AJ20" s="50">
        <v>4</v>
      </c>
      <c r="AK20" s="50">
        <v>4</v>
      </c>
      <c r="AL20" s="50">
        <v>2</v>
      </c>
      <c r="AM20" s="50">
        <v>2</v>
      </c>
      <c r="AN20" s="50">
        <v>0</v>
      </c>
      <c r="AO20" s="50">
        <v>2</v>
      </c>
      <c r="AP20" s="50">
        <v>4</v>
      </c>
      <c r="AQ20" s="50">
        <v>0</v>
      </c>
      <c r="AR20" s="50">
        <v>0</v>
      </c>
      <c r="AS20" s="50">
        <v>0</v>
      </c>
      <c r="AT20" s="50">
        <v>0</v>
      </c>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row>
    <row r="21" spans="1:70" x14ac:dyDescent="0.25">
      <c r="A21" s="49" t="s">
        <v>297</v>
      </c>
      <c r="B21" s="48" t="s">
        <v>195</v>
      </c>
      <c r="C21" s="50">
        <v>0</v>
      </c>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2</v>
      </c>
      <c r="AE21" s="50">
        <v>2</v>
      </c>
      <c r="AF21" s="50">
        <v>2</v>
      </c>
      <c r="AG21" s="50">
        <v>0</v>
      </c>
      <c r="AH21" s="50">
        <v>0</v>
      </c>
      <c r="AI21" s="50">
        <v>0</v>
      </c>
      <c r="AJ21" s="50">
        <v>0</v>
      </c>
      <c r="AK21" s="50">
        <v>0</v>
      </c>
      <c r="AL21" s="50">
        <v>0</v>
      </c>
      <c r="AM21" s="50">
        <v>0</v>
      </c>
      <c r="AN21" s="50">
        <v>0</v>
      </c>
      <c r="AO21" s="50">
        <v>0</v>
      </c>
      <c r="AP21" s="50">
        <v>0</v>
      </c>
      <c r="AQ21" s="50">
        <v>0</v>
      </c>
      <c r="AR21" s="50">
        <v>0</v>
      </c>
      <c r="AS21" s="50">
        <v>4</v>
      </c>
      <c r="AT21" s="50">
        <v>0</v>
      </c>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row>
    <row r="22" spans="1:70" x14ac:dyDescent="0.25">
      <c r="A22" s="49" t="s">
        <v>298</v>
      </c>
      <c r="B22" s="48" t="s">
        <v>140</v>
      </c>
      <c r="C22" s="50">
        <v>0</v>
      </c>
      <c r="D22" s="50">
        <v>0</v>
      </c>
      <c r="E22" s="50">
        <v>0</v>
      </c>
      <c r="F22" s="50">
        <v>2</v>
      </c>
      <c r="G22" s="50">
        <v>2</v>
      </c>
      <c r="H22" s="50">
        <v>0</v>
      </c>
      <c r="I22" s="50">
        <v>0</v>
      </c>
      <c r="J22" s="50">
        <v>0</v>
      </c>
      <c r="K22" s="50">
        <v>0</v>
      </c>
      <c r="L22" s="50">
        <v>2</v>
      </c>
      <c r="M22" s="50">
        <v>2</v>
      </c>
      <c r="N22" s="50">
        <v>0</v>
      </c>
      <c r="O22" s="50">
        <v>0</v>
      </c>
      <c r="P22" s="50">
        <v>0</v>
      </c>
      <c r="Q22" s="50">
        <v>0</v>
      </c>
      <c r="R22" s="50">
        <v>0</v>
      </c>
      <c r="S22" s="50">
        <v>0</v>
      </c>
      <c r="T22" s="50">
        <v>0</v>
      </c>
      <c r="U22" s="50">
        <v>0</v>
      </c>
      <c r="V22" s="50">
        <v>0</v>
      </c>
      <c r="W22" s="50">
        <v>0</v>
      </c>
      <c r="X22" s="50">
        <v>0</v>
      </c>
      <c r="Y22" s="50">
        <v>0</v>
      </c>
      <c r="Z22" s="50">
        <v>0</v>
      </c>
      <c r="AA22" s="50">
        <v>0</v>
      </c>
      <c r="AB22" s="50">
        <v>1</v>
      </c>
      <c r="AC22" s="50">
        <v>1</v>
      </c>
      <c r="AD22" s="50">
        <v>0</v>
      </c>
      <c r="AE22" s="50">
        <v>0</v>
      </c>
      <c r="AF22" s="50">
        <v>0</v>
      </c>
      <c r="AG22" s="50">
        <v>0</v>
      </c>
      <c r="AH22" s="50">
        <v>2</v>
      </c>
      <c r="AI22" s="50">
        <v>4</v>
      </c>
      <c r="AJ22" s="50">
        <v>4</v>
      </c>
      <c r="AK22" s="50">
        <v>0</v>
      </c>
      <c r="AL22" s="50">
        <v>1</v>
      </c>
      <c r="AM22" s="50">
        <v>1</v>
      </c>
      <c r="AN22" s="50">
        <v>1</v>
      </c>
      <c r="AO22" s="50">
        <v>2</v>
      </c>
      <c r="AP22" s="50">
        <v>0</v>
      </c>
      <c r="AQ22" s="50">
        <v>0</v>
      </c>
      <c r="AR22" s="50">
        <v>0</v>
      </c>
      <c r="AS22" s="50">
        <v>0</v>
      </c>
      <c r="AT22" s="50">
        <v>0</v>
      </c>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row>
    <row r="23" spans="1:70" x14ac:dyDescent="0.25">
      <c r="A23" s="49" t="s">
        <v>299</v>
      </c>
      <c r="B23" s="48" t="s">
        <v>60</v>
      </c>
      <c r="C23" s="50">
        <v>0</v>
      </c>
      <c r="D23" s="50">
        <v>0</v>
      </c>
      <c r="E23" s="50">
        <v>0</v>
      </c>
      <c r="F23" s="50">
        <v>0</v>
      </c>
      <c r="G23" s="50">
        <v>2</v>
      </c>
      <c r="H23" s="50">
        <v>0</v>
      </c>
      <c r="I23" s="50">
        <v>0</v>
      </c>
      <c r="J23" s="50">
        <v>0</v>
      </c>
      <c r="K23" s="50">
        <v>0</v>
      </c>
      <c r="L23" s="50">
        <v>0</v>
      </c>
      <c r="M23" s="50">
        <v>2</v>
      </c>
      <c r="N23" s="50">
        <v>0</v>
      </c>
      <c r="O23" s="50">
        <v>0</v>
      </c>
      <c r="P23" s="50">
        <v>0</v>
      </c>
      <c r="Q23" s="50">
        <v>0</v>
      </c>
      <c r="R23" s="50">
        <v>0</v>
      </c>
      <c r="S23" s="50">
        <v>0</v>
      </c>
      <c r="T23" s="50">
        <v>0</v>
      </c>
      <c r="U23" s="50">
        <v>0</v>
      </c>
      <c r="V23" s="50">
        <v>0</v>
      </c>
      <c r="W23" s="50">
        <v>0</v>
      </c>
      <c r="X23" s="50">
        <v>0</v>
      </c>
      <c r="Y23" s="50">
        <v>0</v>
      </c>
      <c r="Z23" s="50">
        <v>0</v>
      </c>
      <c r="AA23" s="50">
        <v>0</v>
      </c>
      <c r="AB23" s="50">
        <v>0</v>
      </c>
      <c r="AC23" s="50">
        <v>-1</v>
      </c>
      <c r="AD23" s="50">
        <v>0</v>
      </c>
      <c r="AE23" s="50">
        <v>0</v>
      </c>
      <c r="AF23" s="50">
        <v>0</v>
      </c>
      <c r="AG23" s="50">
        <v>0</v>
      </c>
      <c r="AH23" s="50">
        <v>0</v>
      </c>
      <c r="AI23" s="50">
        <v>0</v>
      </c>
      <c r="AJ23" s="50">
        <v>1</v>
      </c>
      <c r="AK23" s="50">
        <v>0</v>
      </c>
      <c r="AL23" s="50">
        <v>-2</v>
      </c>
      <c r="AM23" s="50">
        <v>-2</v>
      </c>
      <c r="AN23" s="50">
        <v>0</v>
      </c>
      <c r="AO23" s="50">
        <v>0</v>
      </c>
      <c r="AP23" s="50">
        <v>0</v>
      </c>
      <c r="AQ23" s="50">
        <v>0</v>
      </c>
      <c r="AR23" s="50">
        <v>0</v>
      </c>
      <c r="AS23" s="50">
        <v>0</v>
      </c>
      <c r="AT23" s="50">
        <v>0</v>
      </c>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row>
    <row r="24" spans="1:70" x14ac:dyDescent="0.25">
      <c r="A24" s="49" t="s">
        <v>300</v>
      </c>
      <c r="B24" s="48" t="s">
        <v>135</v>
      </c>
      <c r="C24" s="50">
        <v>0</v>
      </c>
      <c r="D24" s="50">
        <v>0</v>
      </c>
      <c r="E24" s="50">
        <v>0</v>
      </c>
      <c r="F24" s="50">
        <v>0</v>
      </c>
      <c r="G24" s="50">
        <v>0</v>
      </c>
      <c r="H24" s="50">
        <v>0</v>
      </c>
      <c r="I24" s="50">
        <v>0</v>
      </c>
      <c r="J24" s="50">
        <v>0</v>
      </c>
      <c r="K24" s="50">
        <v>0</v>
      </c>
      <c r="L24" s="50">
        <v>0</v>
      </c>
      <c r="M24" s="50">
        <v>0</v>
      </c>
      <c r="N24" s="50">
        <v>0</v>
      </c>
      <c r="O24" s="50">
        <v>0</v>
      </c>
      <c r="P24" s="50">
        <v>0</v>
      </c>
      <c r="Q24" s="50">
        <v>0</v>
      </c>
      <c r="R24" s="50">
        <v>0</v>
      </c>
      <c r="S24" s="50">
        <v>0</v>
      </c>
      <c r="T24" s="50">
        <v>0</v>
      </c>
      <c r="U24" s="50">
        <v>0</v>
      </c>
      <c r="V24" s="50">
        <v>0</v>
      </c>
      <c r="W24" s="50">
        <v>0</v>
      </c>
      <c r="X24" s="50">
        <v>0</v>
      </c>
      <c r="Y24" s="50">
        <v>0</v>
      </c>
      <c r="Z24" s="50">
        <v>0</v>
      </c>
      <c r="AA24" s="50">
        <v>0</v>
      </c>
      <c r="AB24" s="50">
        <v>0</v>
      </c>
      <c r="AC24" s="50">
        <v>0</v>
      </c>
      <c r="AD24" s="50">
        <v>4</v>
      </c>
      <c r="AE24" s="50">
        <v>4</v>
      </c>
      <c r="AF24" s="50">
        <v>2</v>
      </c>
      <c r="AG24" s="50">
        <v>0</v>
      </c>
      <c r="AH24" s="50">
        <v>0</v>
      </c>
      <c r="AI24" s="50">
        <v>0</v>
      </c>
      <c r="AJ24" s="50">
        <v>0</v>
      </c>
      <c r="AK24" s="50">
        <v>0</v>
      </c>
      <c r="AL24" s="50">
        <v>0</v>
      </c>
      <c r="AM24" s="50">
        <v>0</v>
      </c>
      <c r="AN24" s="50">
        <v>0</v>
      </c>
      <c r="AO24" s="50">
        <v>0</v>
      </c>
      <c r="AP24" s="50">
        <v>0</v>
      </c>
      <c r="AQ24" s="50">
        <v>0</v>
      </c>
      <c r="AR24" s="50">
        <v>0</v>
      </c>
      <c r="AS24" s="50">
        <v>2</v>
      </c>
      <c r="AT24" s="50">
        <v>2</v>
      </c>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row>
    <row r="25" spans="1:70" x14ac:dyDescent="0.25">
      <c r="A25" s="49" t="s">
        <v>301</v>
      </c>
      <c r="B25" s="48" t="s">
        <v>61</v>
      </c>
      <c r="C25" s="50">
        <v>0</v>
      </c>
      <c r="D25" s="50">
        <v>0</v>
      </c>
      <c r="E25" s="50">
        <v>0</v>
      </c>
      <c r="F25" s="50">
        <v>0</v>
      </c>
      <c r="G25" s="50">
        <v>0</v>
      </c>
      <c r="H25" s="50">
        <v>0</v>
      </c>
      <c r="I25" s="50">
        <v>0</v>
      </c>
      <c r="J25" s="50">
        <v>0</v>
      </c>
      <c r="K25" s="50">
        <v>0</v>
      </c>
      <c r="L25" s="50">
        <v>0</v>
      </c>
      <c r="M25" s="50">
        <v>0</v>
      </c>
      <c r="N25" s="50">
        <v>0</v>
      </c>
      <c r="O25" s="50">
        <v>0</v>
      </c>
      <c r="P25" s="50">
        <v>0</v>
      </c>
      <c r="Q25" s="50">
        <v>0</v>
      </c>
      <c r="R25" s="50">
        <v>0</v>
      </c>
      <c r="S25" s="50">
        <v>0</v>
      </c>
      <c r="T25" s="50">
        <v>2</v>
      </c>
      <c r="U25" s="50">
        <v>2</v>
      </c>
      <c r="V25" s="50">
        <v>0</v>
      </c>
      <c r="W25" s="50">
        <v>0</v>
      </c>
      <c r="X25" s="50">
        <v>2</v>
      </c>
      <c r="Y25" s="50">
        <v>2</v>
      </c>
      <c r="Z25" s="50">
        <v>0</v>
      </c>
      <c r="AA25" s="50">
        <v>0</v>
      </c>
      <c r="AB25" s="50">
        <v>0</v>
      </c>
      <c r="AC25" s="50">
        <v>0</v>
      </c>
      <c r="AD25" s="50">
        <v>0</v>
      </c>
      <c r="AE25" s="50">
        <v>-1</v>
      </c>
      <c r="AF25" s="50">
        <v>-1</v>
      </c>
      <c r="AG25" s="50">
        <v>-1</v>
      </c>
      <c r="AH25" s="50">
        <v>0</v>
      </c>
      <c r="AI25" s="50">
        <v>0</v>
      </c>
      <c r="AJ25" s="50">
        <v>1</v>
      </c>
      <c r="AK25" s="50">
        <v>0</v>
      </c>
      <c r="AL25" s="50">
        <v>0</v>
      </c>
      <c r="AM25" s="50">
        <v>0</v>
      </c>
      <c r="AN25" s="50">
        <v>0</v>
      </c>
      <c r="AO25" s="50">
        <v>0</v>
      </c>
      <c r="AP25" s="50">
        <v>0</v>
      </c>
      <c r="AQ25" s="50">
        <v>0</v>
      </c>
      <c r="AR25" s="50">
        <v>0</v>
      </c>
      <c r="AS25" s="50">
        <v>-1</v>
      </c>
      <c r="AT25" s="50">
        <v>-1</v>
      </c>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row>
    <row r="26" spans="1:70" x14ac:dyDescent="0.25">
      <c r="A26" s="49" t="s">
        <v>302</v>
      </c>
      <c r="B26" s="48" t="s">
        <v>62</v>
      </c>
      <c r="C26" s="50">
        <v>4</v>
      </c>
      <c r="D26" s="50">
        <v>4</v>
      </c>
      <c r="E26" s="50">
        <v>2</v>
      </c>
      <c r="F26" s="50">
        <v>1</v>
      </c>
      <c r="G26" s="50">
        <v>1</v>
      </c>
      <c r="H26" s="50">
        <v>5</v>
      </c>
      <c r="I26" s="50">
        <v>2</v>
      </c>
      <c r="J26" s="50">
        <v>0</v>
      </c>
      <c r="K26" s="50">
        <v>2</v>
      </c>
      <c r="L26" s="50">
        <v>1</v>
      </c>
      <c r="M26" s="50">
        <v>2</v>
      </c>
      <c r="N26" s="50">
        <v>1</v>
      </c>
      <c r="O26" s="50">
        <v>1</v>
      </c>
      <c r="P26" s="50">
        <v>0</v>
      </c>
      <c r="Q26" s="50">
        <v>0</v>
      </c>
      <c r="R26" s="50">
        <v>2</v>
      </c>
      <c r="S26" s="50">
        <v>2</v>
      </c>
      <c r="T26" s="50">
        <v>2</v>
      </c>
      <c r="U26" s="50">
        <v>2</v>
      </c>
      <c r="V26" s="50">
        <v>2</v>
      </c>
      <c r="W26" s="50">
        <v>2</v>
      </c>
      <c r="X26" s="50">
        <v>2</v>
      </c>
      <c r="Y26" s="50">
        <v>2</v>
      </c>
      <c r="Z26" s="50">
        <v>2</v>
      </c>
      <c r="AA26" s="50">
        <v>2</v>
      </c>
      <c r="AB26" s="50">
        <v>3</v>
      </c>
      <c r="AC26" s="50">
        <v>0</v>
      </c>
      <c r="AD26" s="50">
        <v>2</v>
      </c>
      <c r="AE26" s="50">
        <v>2</v>
      </c>
      <c r="AF26" s="50">
        <v>2</v>
      </c>
      <c r="AG26" s="50">
        <v>0</v>
      </c>
      <c r="AH26" s="50">
        <v>2</v>
      </c>
      <c r="AI26" s="50">
        <v>2</v>
      </c>
      <c r="AJ26" s="50">
        <v>1</v>
      </c>
      <c r="AK26" s="50">
        <v>0</v>
      </c>
      <c r="AL26" s="50">
        <v>2</v>
      </c>
      <c r="AM26" s="50">
        <v>2</v>
      </c>
      <c r="AN26" s="50">
        <v>0</v>
      </c>
      <c r="AO26" s="50">
        <v>1</v>
      </c>
      <c r="AP26" s="50">
        <v>0</v>
      </c>
      <c r="AQ26" s="50">
        <v>0</v>
      </c>
      <c r="AR26" s="50">
        <v>0</v>
      </c>
      <c r="AS26" s="50">
        <v>0</v>
      </c>
      <c r="AT26" s="50">
        <v>0</v>
      </c>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row>
    <row r="27" spans="1:70" x14ac:dyDescent="0.25">
      <c r="A27" s="49" t="s">
        <v>303</v>
      </c>
      <c r="B27" s="48" t="s">
        <v>38</v>
      </c>
      <c r="C27" s="50">
        <v>4</v>
      </c>
      <c r="D27" s="50">
        <v>4</v>
      </c>
      <c r="E27" s="50">
        <v>2</v>
      </c>
      <c r="F27" s="50">
        <v>1</v>
      </c>
      <c r="G27" s="50">
        <v>0</v>
      </c>
      <c r="H27" s="50">
        <v>3</v>
      </c>
      <c r="I27" s="50">
        <v>1</v>
      </c>
      <c r="J27" s="50">
        <v>0</v>
      </c>
      <c r="K27" s="50">
        <v>0</v>
      </c>
      <c r="L27" s="50">
        <v>1</v>
      </c>
      <c r="M27" s="50">
        <v>2</v>
      </c>
      <c r="N27" s="50">
        <v>1</v>
      </c>
      <c r="O27" s="50">
        <v>1</v>
      </c>
      <c r="P27" s="50">
        <v>2</v>
      </c>
      <c r="Q27" s="50">
        <v>2</v>
      </c>
      <c r="R27" s="50">
        <v>2</v>
      </c>
      <c r="S27" s="50">
        <v>2</v>
      </c>
      <c r="T27" s="50">
        <v>2</v>
      </c>
      <c r="U27" s="50">
        <v>2</v>
      </c>
      <c r="V27" s="50">
        <v>1</v>
      </c>
      <c r="W27" s="50">
        <v>2</v>
      </c>
      <c r="X27" s="50">
        <v>2</v>
      </c>
      <c r="Y27" s="50">
        <v>2</v>
      </c>
      <c r="Z27" s="50">
        <v>1</v>
      </c>
      <c r="AA27" s="50">
        <v>1</v>
      </c>
      <c r="AB27" s="50">
        <v>2</v>
      </c>
      <c r="AC27" s="50">
        <v>0</v>
      </c>
      <c r="AD27" s="50">
        <v>1</v>
      </c>
      <c r="AE27" s="50">
        <v>0</v>
      </c>
      <c r="AF27" s="50">
        <v>1</v>
      </c>
      <c r="AG27" s="50">
        <v>0</v>
      </c>
      <c r="AH27" s="50">
        <v>2</v>
      </c>
      <c r="AI27" s="50">
        <v>2</v>
      </c>
      <c r="AJ27" s="50">
        <v>2</v>
      </c>
      <c r="AK27" s="50">
        <v>0</v>
      </c>
      <c r="AL27" s="50">
        <v>1</v>
      </c>
      <c r="AM27" s="50">
        <v>1</v>
      </c>
      <c r="AN27" s="50">
        <v>0</v>
      </c>
      <c r="AO27" s="50">
        <v>1</v>
      </c>
      <c r="AP27" s="50">
        <v>2</v>
      </c>
      <c r="AQ27" s="50">
        <v>0</v>
      </c>
      <c r="AR27" s="50">
        <v>0</v>
      </c>
      <c r="AS27" s="50">
        <v>0</v>
      </c>
      <c r="AT27" s="50">
        <v>1</v>
      </c>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row>
    <row r="28" spans="1:70" x14ac:dyDescent="0.25">
      <c r="A28" s="49" t="s">
        <v>304</v>
      </c>
      <c r="B28" s="48" t="s">
        <v>39</v>
      </c>
      <c r="C28" s="52">
        <v>0</v>
      </c>
      <c r="D28" s="52">
        <v>0</v>
      </c>
      <c r="E28" s="52">
        <v>0</v>
      </c>
      <c r="F28" s="52">
        <v>0</v>
      </c>
      <c r="G28" s="52">
        <v>0</v>
      </c>
      <c r="H28" s="52">
        <v>0</v>
      </c>
      <c r="I28" s="52">
        <v>0</v>
      </c>
      <c r="J28" s="52">
        <v>0</v>
      </c>
      <c r="K28" s="52">
        <v>0</v>
      </c>
      <c r="L28" s="52">
        <v>0</v>
      </c>
      <c r="M28" s="52">
        <v>2</v>
      </c>
      <c r="N28" s="52">
        <v>0</v>
      </c>
      <c r="O28" s="52">
        <v>0</v>
      </c>
      <c r="P28" s="52">
        <v>0</v>
      </c>
      <c r="Q28" s="52">
        <v>0</v>
      </c>
      <c r="R28" s="52">
        <v>2</v>
      </c>
      <c r="S28" s="52">
        <v>1</v>
      </c>
      <c r="T28" s="52">
        <v>4</v>
      </c>
      <c r="U28" s="52">
        <v>1</v>
      </c>
      <c r="V28" s="52">
        <v>1</v>
      </c>
      <c r="W28" s="52">
        <v>1</v>
      </c>
      <c r="X28" s="52">
        <v>4</v>
      </c>
      <c r="Y28" s="52">
        <v>3</v>
      </c>
      <c r="Z28" s="52">
        <v>4</v>
      </c>
      <c r="AA28" s="52">
        <v>1</v>
      </c>
      <c r="AB28" s="52">
        <v>5</v>
      </c>
      <c r="AC28" s="52">
        <v>0</v>
      </c>
      <c r="AD28" s="52">
        <v>0</v>
      </c>
      <c r="AE28" s="52">
        <v>0</v>
      </c>
      <c r="AF28" s="52">
        <v>1</v>
      </c>
      <c r="AG28" s="52">
        <v>-1</v>
      </c>
      <c r="AH28" s="52">
        <v>0</v>
      </c>
      <c r="AI28" s="52">
        <v>4</v>
      </c>
      <c r="AJ28" s="52">
        <v>-2</v>
      </c>
      <c r="AK28" s="52">
        <v>0</v>
      </c>
      <c r="AL28" s="52">
        <v>3</v>
      </c>
      <c r="AM28" s="52">
        <v>3</v>
      </c>
      <c r="AN28" s="52">
        <v>0</v>
      </c>
      <c r="AO28" s="52">
        <v>2</v>
      </c>
      <c r="AP28" s="52">
        <v>0</v>
      </c>
      <c r="AQ28" s="52">
        <v>0</v>
      </c>
      <c r="AR28" s="52">
        <v>0</v>
      </c>
      <c r="AS28" s="52">
        <v>0</v>
      </c>
      <c r="AT28" s="52">
        <v>0</v>
      </c>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row>
    <row r="29" spans="1:70" x14ac:dyDescent="0.25">
      <c r="A29" s="49" t="s">
        <v>305</v>
      </c>
      <c r="B29" s="48" t="s">
        <v>40</v>
      </c>
      <c r="C29" s="50">
        <v>4</v>
      </c>
      <c r="D29" s="50">
        <v>0</v>
      </c>
      <c r="E29" s="50">
        <v>3</v>
      </c>
      <c r="F29" s="50">
        <v>1</v>
      </c>
      <c r="G29" s="50">
        <v>0</v>
      </c>
      <c r="H29" s="50">
        <v>1</v>
      </c>
      <c r="I29" s="50">
        <v>0</v>
      </c>
      <c r="J29" s="50">
        <v>0</v>
      </c>
      <c r="K29" s="50">
        <v>0</v>
      </c>
      <c r="L29" s="50">
        <v>-2</v>
      </c>
      <c r="M29" s="50">
        <v>1</v>
      </c>
      <c r="N29" s="50">
        <v>-1</v>
      </c>
      <c r="O29" s="50">
        <v>0</v>
      </c>
      <c r="P29" s="50">
        <v>0</v>
      </c>
      <c r="Q29" s="50">
        <v>1</v>
      </c>
      <c r="R29" s="50">
        <v>2</v>
      </c>
      <c r="S29" s="50">
        <v>-1</v>
      </c>
      <c r="T29" s="50">
        <v>2</v>
      </c>
      <c r="U29" s="50">
        <v>-1</v>
      </c>
      <c r="V29" s="50">
        <v>1</v>
      </c>
      <c r="W29" s="50">
        <v>-1</v>
      </c>
      <c r="X29" s="50">
        <v>1</v>
      </c>
      <c r="Y29" s="50">
        <v>-1</v>
      </c>
      <c r="Z29" s="50">
        <v>1</v>
      </c>
      <c r="AA29" s="50">
        <v>-1</v>
      </c>
      <c r="AB29" s="50">
        <v>2</v>
      </c>
      <c r="AC29" s="50">
        <v>0</v>
      </c>
      <c r="AD29" s="50">
        <v>1</v>
      </c>
      <c r="AE29" s="50">
        <v>0</v>
      </c>
      <c r="AF29" s="50">
        <v>1</v>
      </c>
      <c r="AG29" s="50">
        <v>0</v>
      </c>
      <c r="AH29" s="50">
        <v>0</v>
      </c>
      <c r="AI29" s="50">
        <v>0</v>
      </c>
      <c r="AJ29" s="50">
        <v>0</v>
      </c>
      <c r="AK29" s="50">
        <v>0</v>
      </c>
      <c r="AL29" s="50">
        <v>1</v>
      </c>
      <c r="AM29" s="50">
        <v>2</v>
      </c>
      <c r="AN29" s="50">
        <v>0</v>
      </c>
      <c r="AO29" s="50">
        <v>1</v>
      </c>
      <c r="AP29" s="50">
        <v>0</v>
      </c>
      <c r="AQ29" s="50">
        <v>0</v>
      </c>
      <c r="AR29" s="50">
        <v>0</v>
      </c>
      <c r="AS29" s="50">
        <v>0</v>
      </c>
      <c r="AT29" s="50">
        <v>0</v>
      </c>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row>
    <row r="30" spans="1:70" x14ac:dyDescent="0.25">
      <c r="A30" s="49" t="s">
        <v>306</v>
      </c>
      <c r="B30" s="48" t="s">
        <v>41</v>
      </c>
      <c r="C30" s="50">
        <v>3</v>
      </c>
      <c r="D30" s="50">
        <v>0</v>
      </c>
      <c r="E30" s="50">
        <v>3</v>
      </c>
      <c r="F30" s="50">
        <v>1</v>
      </c>
      <c r="G30" s="50">
        <v>0</v>
      </c>
      <c r="H30" s="50">
        <v>1</v>
      </c>
      <c r="I30" s="50">
        <v>0</v>
      </c>
      <c r="J30" s="50">
        <v>0</v>
      </c>
      <c r="K30" s="50">
        <v>0</v>
      </c>
      <c r="L30" s="50">
        <v>-2</v>
      </c>
      <c r="M30" s="50">
        <v>1</v>
      </c>
      <c r="N30" s="50">
        <v>-1</v>
      </c>
      <c r="O30" s="50">
        <v>0</v>
      </c>
      <c r="P30" s="50">
        <v>0</v>
      </c>
      <c r="Q30" s="50">
        <v>1</v>
      </c>
      <c r="R30" s="50">
        <v>1</v>
      </c>
      <c r="S30" s="50">
        <v>-1</v>
      </c>
      <c r="T30" s="50">
        <v>1</v>
      </c>
      <c r="U30" s="50">
        <v>-1</v>
      </c>
      <c r="V30" s="50">
        <v>1</v>
      </c>
      <c r="W30" s="50">
        <v>-1</v>
      </c>
      <c r="X30" s="50">
        <v>1</v>
      </c>
      <c r="Y30" s="50">
        <v>-1</v>
      </c>
      <c r="Z30" s="50">
        <v>1</v>
      </c>
      <c r="AA30" s="50">
        <v>-1</v>
      </c>
      <c r="AB30" s="50">
        <v>2</v>
      </c>
      <c r="AC30" s="50">
        <v>0</v>
      </c>
      <c r="AD30" s="50">
        <v>0</v>
      </c>
      <c r="AE30" s="50">
        <v>0</v>
      </c>
      <c r="AF30" s="50">
        <v>0</v>
      </c>
      <c r="AG30" s="50">
        <v>0</v>
      </c>
      <c r="AH30" s="50">
        <v>0</v>
      </c>
      <c r="AI30" s="50">
        <v>0</v>
      </c>
      <c r="AJ30" s="50">
        <v>0</v>
      </c>
      <c r="AK30" s="50">
        <v>0</v>
      </c>
      <c r="AL30" s="50">
        <v>0</v>
      </c>
      <c r="AM30" s="50">
        <v>0</v>
      </c>
      <c r="AN30" s="50">
        <v>0</v>
      </c>
      <c r="AO30" s="50">
        <v>0</v>
      </c>
      <c r="AP30" s="50">
        <v>0</v>
      </c>
      <c r="AQ30" s="50">
        <v>0</v>
      </c>
      <c r="AR30" s="50">
        <v>0</v>
      </c>
      <c r="AS30" s="50">
        <v>1</v>
      </c>
      <c r="AT30" s="50">
        <v>1</v>
      </c>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row>
    <row r="31" spans="1:70" x14ac:dyDescent="0.25">
      <c r="A31" s="49">
        <v>334</v>
      </c>
      <c r="B31" s="48" t="s">
        <v>214</v>
      </c>
      <c r="C31" s="50">
        <v>0</v>
      </c>
      <c r="D31" s="50">
        <v>0</v>
      </c>
      <c r="E31" s="50">
        <v>0</v>
      </c>
      <c r="F31" s="50">
        <v>0</v>
      </c>
      <c r="G31" s="50">
        <v>0</v>
      </c>
      <c r="H31" s="50">
        <v>0</v>
      </c>
      <c r="I31" s="50">
        <v>4</v>
      </c>
      <c r="J31" s="50">
        <v>0</v>
      </c>
      <c r="K31" s="50">
        <v>0</v>
      </c>
      <c r="L31" s="50">
        <v>0</v>
      </c>
      <c r="M31" s="50">
        <v>0</v>
      </c>
      <c r="N31" s="50">
        <v>0</v>
      </c>
      <c r="O31" s="50">
        <v>0</v>
      </c>
      <c r="P31" s="50">
        <v>1</v>
      </c>
      <c r="Q31" s="50">
        <v>1</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1</v>
      </c>
      <c r="AI31" s="50">
        <v>2</v>
      </c>
      <c r="AJ31" s="50">
        <v>0</v>
      </c>
      <c r="AK31" s="50">
        <v>0</v>
      </c>
      <c r="AL31" s="50">
        <v>0</v>
      </c>
      <c r="AM31" s="50">
        <v>0</v>
      </c>
      <c r="AN31" s="50">
        <v>0</v>
      </c>
      <c r="AO31" s="50">
        <v>0</v>
      </c>
      <c r="AP31" s="50">
        <v>0</v>
      </c>
      <c r="AQ31" s="50">
        <v>0</v>
      </c>
      <c r="AR31" s="50">
        <v>0</v>
      </c>
      <c r="AS31" s="50">
        <v>0</v>
      </c>
      <c r="AT31" s="50">
        <v>0</v>
      </c>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row>
    <row r="32" spans="1:70" x14ac:dyDescent="0.25">
      <c r="A32" s="49" t="s">
        <v>307</v>
      </c>
      <c r="B32" s="48" t="s">
        <v>42</v>
      </c>
      <c r="C32" s="50">
        <v>4</v>
      </c>
      <c r="D32" s="50">
        <v>4</v>
      </c>
      <c r="E32" s="50">
        <v>3</v>
      </c>
      <c r="F32" s="50">
        <v>1</v>
      </c>
      <c r="G32" s="50">
        <v>0</v>
      </c>
      <c r="H32" s="50">
        <v>2</v>
      </c>
      <c r="I32" s="50">
        <v>2</v>
      </c>
      <c r="J32" s="50">
        <v>0</v>
      </c>
      <c r="K32" s="50">
        <v>1</v>
      </c>
      <c r="L32" s="50">
        <v>1</v>
      </c>
      <c r="M32" s="50">
        <v>2</v>
      </c>
      <c r="N32" s="50">
        <v>1</v>
      </c>
      <c r="O32" s="50">
        <v>0</v>
      </c>
      <c r="P32" s="50">
        <v>0</v>
      </c>
      <c r="Q32" s="50">
        <v>0</v>
      </c>
      <c r="R32" s="50">
        <v>2</v>
      </c>
      <c r="S32" s="50">
        <v>2</v>
      </c>
      <c r="T32" s="50">
        <v>2</v>
      </c>
      <c r="U32" s="50">
        <v>2</v>
      </c>
      <c r="V32" s="50">
        <v>0</v>
      </c>
      <c r="W32" s="50">
        <v>1</v>
      </c>
      <c r="X32" s="50">
        <v>2</v>
      </c>
      <c r="Y32" s="50">
        <v>2</v>
      </c>
      <c r="Z32" s="50">
        <v>2</v>
      </c>
      <c r="AA32" s="50">
        <v>1</v>
      </c>
      <c r="AB32" s="50">
        <v>2</v>
      </c>
      <c r="AC32" s="50">
        <v>0</v>
      </c>
      <c r="AD32" s="50">
        <v>3</v>
      </c>
      <c r="AE32" s="50">
        <v>0</v>
      </c>
      <c r="AF32" s="50">
        <v>1</v>
      </c>
      <c r="AG32" s="50">
        <v>0</v>
      </c>
      <c r="AH32" s="50">
        <v>2</v>
      </c>
      <c r="AI32" s="50">
        <v>2</v>
      </c>
      <c r="AJ32" s="50">
        <v>2</v>
      </c>
      <c r="AK32" s="50">
        <v>0</v>
      </c>
      <c r="AL32" s="50">
        <v>2</v>
      </c>
      <c r="AM32" s="50">
        <v>2</v>
      </c>
      <c r="AN32" s="50">
        <v>0</v>
      </c>
      <c r="AO32" s="50">
        <v>2</v>
      </c>
      <c r="AP32" s="50">
        <v>2</v>
      </c>
      <c r="AQ32" s="50">
        <v>0</v>
      </c>
      <c r="AR32" s="50">
        <v>0</v>
      </c>
      <c r="AS32" s="50">
        <v>0</v>
      </c>
      <c r="AT32" s="50">
        <v>2</v>
      </c>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row>
    <row r="33" spans="1:70" x14ac:dyDescent="0.25">
      <c r="A33" s="49" t="s">
        <v>308</v>
      </c>
      <c r="B33" s="48" t="s">
        <v>43</v>
      </c>
      <c r="C33" s="50">
        <v>5</v>
      </c>
      <c r="D33" s="50">
        <v>5</v>
      </c>
      <c r="E33" s="50">
        <v>5</v>
      </c>
      <c r="F33" s="50">
        <v>4</v>
      </c>
      <c r="G33" s="50">
        <v>4</v>
      </c>
      <c r="H33" s="50">
        <v>5</v>
      </c>
      <c r="I33" s="50">
        <v>2</v>
      </c>
      <c r="J33" s="50">
        <v>0</v>
      </c>
      <c r="K33" s="50">
        <v>1</v>
      </c>
      <c r="L33" s="50">
        <v>0</v>
      </c>
      <c r="M33" s="50">
        <v>0</v>
      </c>
      <c r="N33" s="50">
        <v>0</v>
      </c>
      <c r="O33" s="50">
        <v>0</v>
      </c>
      <c r="P33" s="50">
        <v>0</v>
      </c>
      <c r="Q33" s="50">
        <v>0</v>
      </c>
      <c r="R33" s="50">
        <v>0</v>
      </c>
      <c r="S33" s="50">
        <v>0</v>
      </c>
      <c r="T33" s="50">
        <v>2</v>
      </c>
      <c r="U33" s="50">
        <v>1</v>
      </c>
      <c r="V33" s="50">
        <v>0</v>
      </c>
      <c r="W33" s="50">
        <v>0</v>
      </c>
      <c r="X33" s="50">
        <v>2</v>
      </c>
      <c r="Y33" s="50">
        <v>0</v>
      </c>
      <c r="Z33" s="50">
        <v>2</v>
      </c>
      <c r="AA33" s="50">
        <v>0</v>
      </c>
      <c r="AB33" s="50">
        <v>4</v>
      </c>
      <c r="AC33" s="50">
        <v>0</v>
      </c>
      <c r="AD33" s="50">
        <v>2</v>
      </c>
      <c r="AE33" s="50">
        <v>0</v>
      </c>
      <c r="AF33" s="50">
        <v>1</v>
      </c>
      <c r="AG33" s="50">
        <v>0</v>
      </c>
      <c r="AH33" s="50">
        <v>5</v>
      </c>
      <c r="AI33" s="50">
        <v>5</v>
      </c>
      <c r="AJ33" s="50">
        <v>4</v>
      </c>
      <c r="AK33" s="50">
        <v>0</v>
      </c>
      <c r="AL33" s="50">
        <v>2</v>
      </c>
      <c r="AM33" s="50">
        <v>2</v>
      </c>
      <c r="AN33" s="50">
        <v>0</v>
      </c>
      <c r="AO33" s="50">
        <v>2</v>
      </c>
      <c r="AP33" s="50">
        <v>0</v>
      </c>
      <c r="AQ33" s="50">
        <v>0</v>
      </c>
      <c r="AR33" s="50">
        <v>0</v>
      </c>
      <c r="AS33" s="50">
        <v>0</v>
      </c>
      <c r="AT33" s="50">
        <v>0</v>
      </c>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row>
    <row r="34" spans="1:70" x14ac:dyDescent="0.25">
      <c r="A34" s="49" t="s">
        <v>309</v>
      </c>
      <c r="B34" s="48" t="s">
        <v>44</v>
      </c>
      <c r="C34" s="50">
        <v>0</v>
      </c>
      <c r="D34" s="50">
        <v>4</v>
      </c>
      <c r="E34" s="50">
        <v>0</v>
      </c>
      <c r="F34" s="50">
        <v>0</v>
      </c>
      <c r="G34" s="50">
        <v>0</v>
      </c>
      <c r="H34" s="50">
        <v>1</v>
      </c>
      <c r="I34" s="50">
        <v>0</v>
      </c>
      <c r="J34" s="50">
        <v>0</v>
      </c>
      <c r="K34" s="50">
        <v>0</v>
      </c>
      <c r="L34" s="50">
        <v>0</v>
      </c>
      <c r="M34" s="50">
        <v>0</v>
      </c>
      <c r="N34" s="50">
        <v>0</v>
      </c>
      <c r="O34" s="50">
        <v>0</v>
      </c>
      <c r="P34" s="50">
        <v>0</v>
      </c>
      <c r="Q34" s="50">
        <v>0</v>
      </c>
      <c r="R34" s="50">
        <v>1</v>
      </c>
      <c r="S34" s="50">
        <v>0</v>
      </c>
      <c r="T34" s="50">
        <v>1</v>
      </c>
      <c r="U34" s="50">
        <v>0</v>
      </c>
      <c r="V34" s="50">
        <v>1</v>
      </c>
      <c r="W34" s="50">
        <v>0</v>
      </c>
      <c r="X34" s="50">
        <v>0</v>
      </c>
      <c r="Y34" s="50">
        <v>0</v>
      </c>
      <c r="Z34" s="50">
        <v>0</v>
      </c>
      <c r="AA34" s="50">
        <v>0</v>
      </c>
      <c r="AB34" s="50">
        <v>1</v>
      </c>
      <c r="AC34" s="50">
        <v>0</v>
      </c>
      <c r="AD34" s="50">
        <v>2</v>
      </c>
      <c r="AE34" s="50">
        <v>0</v>
      </c>
      <c r="AF34" s="50">
        <v>0</v>
      </c>
      <c r="AG34" s="50">
        <v>0</v>
      </c>
      <c r="AH34" s="50">
        <v>2</v>
      </c>
      <c r="AI34" s="50">
        <v>0</v>
      </c>
      <c r="AJ34" s="50">
        <v>0</v>
      </c>
      <c r="AK34" s="50">
        <v>0</v>
      </c>
      <c r="AL34" s="50">
        <v>0</v>
      </c>
      <c r="AM34" s="50">
        <v>0</v>
      </c>
      <c r="AN34" s="50">
        <v>0</v>
      </c>
      <c r="AO34" s="50">
        <v>0</v>
      </c>
      <c r="AP34" s="50">
        <v>0</v>
      </c>
      <c r="AQ34" s="50">
        <v>0</v>
      </c>
      <c r="AR34" s="50">
        <v>0</v>
      </c>
      <c r="AS34" s="50">
        <v>0</v>
      </c>
      <c r="AT34" s="50">
        <v>0</v>
      </c>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row>
    <row r="35" spans="1:70" x14ac:dyDescent="0.25">
      <c r="A35" s="53" t="s">
        <v>129</v>
      </c>
      <c r="B35" s="48" t="s">
        <v>45</v>
      </c>
      <c r="C35" s="50">
        <v>0</v>
      </c>
      <c r="D35" s="50">
        <v>4</v>
      </c>
      <c r="E35" s="50">
        <v>0</v>
      </c>
      <c r="F35" s="50">
        <v>0</v>
      </c>
      <c r="G35" s="50">
        <v>0</v>
      </c>
      <c r="H35" s="50">
        <v>1</v>
      </c>
      <c r="I35" s="50">
        <v>0</v>
      </c>
      <c r="J35" s="50">
        <v>0</v>
      </c>
      <c r="K35" s="50">
        <v>0</v>
      </c>
      <c r="L35" s="50">
        <v>0</v>
      </c>
      <c r="M35" s="50">
        <v>0</v>
      </c>
      <c r="N35" s="50">
        <v>0</v>
      </c>
      <c r="O35" s="50">
        <v>2</v>
      </c>
      <c r="P35" s="50">
        <v>0</v>
      </c>
      <c r="Q35" s="50">
        <v>0</v>
      </c>
      <c r="R35" s="50">
        <v>1</v>
      </c>
      <c r="S35" s="50">
        <v>0</v>
      </c>
      <c r="T35" s="50">
        <v>1</v>
      </c>
      <c r="U35" s="50">
        <v>0</v>
      </c>
      <c r="V35" s="50">
        <v>1</v>
      </c>
      <c r="W35" s="50">
        <v>0</v>
      </c>
      <c r="X35" s="50">
        <v>1</v>
      </c>
      <c r="Y35" s="50">
        <v>0</v>
      </c>
      <c r="Z35" s="50">
        <v>0</v>
      </c>
      <c r="AA35" s="50">
        <v>0</v>
      </c>
      <c r="AB35" s="50">
        <v>1</v>
      </c>
      <c r="AC35" s="50">
        <v>0</v>
      </c>
      <c r="AD35" s="50">
        <v>2</v>
      </c>
      <c r="AE35" s="50">
        <v>0</v>
      </c>
      <c r="AF35" s="50">
        <v>1</v>
      </c>
      <c r="AG35" s="50">
        <v>0</v>
      </c>
      <c r="AH35" s="50">
        <v>2</v>
      </c>
      <c r="AI35" s="50">
        <v>0</v>
      </c>
      <c r="AJ35" s="50">
        <v>0</v>
      </c>
      <c r="AK35" s="50">
        <v>0</v>
      </c>
      <c r="AL35" s="50">
        <v>1</v>
      </c>
      <c r="AM35" s="50">
        <v>2</v>
      </c>
      <c r="AN35" s="50">
        <v>0</v>
      </c>
      <c r="AO35" s="50">
        <v>1</v>
      </c>
      <c r="AP35" s="50">
        <v>1</v>
      </c>
      <c r="AQ35" s="50">
        <v>0</v>
      </c>
      <c r="AR35" s="50">
        <v>0</v>
      </c>
      <c r="AS35" s="50">
        <v>0</v>
      </c>
      <c r="AT35" s="50">
        <v>0</v>
      </c>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row>
    <row r="36" spans="1:70" x14ac:dyDescent="0.25">
      <c r="A36" s="49" t="s">
        <v>310</v>
      </c>
      <c r="B36" s="48" t="s">
        <v>46</v>
      </c>
      <c r="C36" s="50">
        <v>0</v>
      </c>
      <c r="D36" s="50">
        <v>0</v>
      </c>
      <c r="E36" s="50">
        <v>0</v>
      </c>
      <c r="F36" s="50">
        <v>0</v>
      </c>
      <c r="G36" s="50">
        <v>1</v>
      </c>
      <c r="H36" s="50">
        <v>0</v>
      </c>
      <c r="I36" s="50">
        <v>0</v>
      </c>
      <c r="J36" s="50">
        <v>0</v>
      </c>
      <c r="K36" s="50">
        <v>0</v>
      </c>
      <c r="L36" s="50">
        <v>-2</v>
      </c>
      <c r="M36" s="50">
        <v>2</v>
      </c>
      <c r="N36" s="50">
        <v>-1</v>
      </c>
      <c r="O36" s="50">
        <v>0</v>
      </c>
      <c r="P36" s="50">
        <v>2</v>
      </c>
      <c r="Q36" s="50">
        <v>0</v>
      </c>
      <c r="R36" s="50">
        <v>0</v>
      </c>
      <c r="S36" s="50">
        <v>0</v>
      </c>
      <c r="T36" s="50">
        <v>0</v>
      </c>
      <c r="U36" s="50">
        <v>0</v>
      </c>
      <c r="V36" s="50">
        <v>0</v>
      </c>
      <c r="W36" s="50">
        <v>0</v>
      </c>
      <c r="X36" s="50">
        <v>0</v>
      </c>
      <c r="Y36" s="50">
        <v>0</v>
      </c>
      <c r="Z36" s="50">
        <v>0</v>
      </c>
      <c r="AA36" s="50">
        <v>0</v>
      </c>
      <c r="AB36" s="50">
        <v>2</v>
      </c>
      <c r="AC36" s="50">
        <v>0</v>
      </c>
      <c r="AD36" s="50">
        <v>0</v>
      </c>
      <c r="AE36" s="50">
        <v>0</v>
      </c>
      <c r="AF36" s="50">
        <v>0</v>
      </c>
      <c r="AG36" s="50">
        <v>0</v>
      </c>
      <c r="AH36" s="50">
        <v>0</v>
      </c>
      <c r="AI36" s="50">
        <v>0</v>
      </c>
      <c r="AJ36" s="50">
        <v>0</v>
      </c>
      <c r="AK36" s="50">
        <v>0</v>
      </c>
      <c r="AL36" s="50">
        <v>2</v>
      </c>
      <c r="AM36" s="50">
        <v>2</v>
      </c>
      <c r="AN36" s="50">
        <v>2</v>
      </c>
      <c r="AO36" s="50">
        <v>2</v>
      </c>
      <c r="AP36" s="50">
        <v>0</v>
      </c>
      <c r="AQ36" s="50">
        <v>0</v>
      </c>
      <c r="AR36" s="50">
        <v>3</v>
      </c>
      <c r="AS36" s="50">
        <v>0</v>
      </c>
      <c r="AT36" s="50">
        <v>0</v>
      </c>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row>
    <row r="37" spans="1:70" x14ac:dyDescent="0.25">
      <c r="A37" s="49" t="s">
        <v>311</v>
      </c>
      <c r="B37" s="48" t="s">
        <v>47</v>
      </c>
      <c r="C37" s="50">
        <v>0</v>
      </c>
      <c r="D37" s="50">
        <v>0</v>
      </c>
      <c r="E37" s="50">
        <v>0</v>
      </c>
      <c r="F37" s="50">
        <v>0</v>
      </c>
      <c r="G37" s="50">
        <v>0</v>
      </c>
      <c r="H37" s="50">
        <v>0</v>
      </c>
      <c r="I37" s="50">
        <v>0</v>
      </c>
      <c r="J37" s="50">
        <v>0</v>
      </c>
      <c r="K37" s="50">
        <v>0</v>
      </c>
      <c r="L37" s="50">
        <v>0</v>
      </c>
      <c r="M37" s="50">
        <v>2</v>
      </c>
      <c r="N37" s="50">
        <v>0</v>
      </c>
      <c r="O37" s="50">
        <v>0</v>
      </c>
      <c r="P37" s="50">
        <v>2</v>
      </c>
      <c r="Q37" s="50">
        <v>2</v>
      </c>
      <c r="R37" s="50">
        <v>0</v>
      </c>
      <c r="S37" s="50">
        <v>0</v>
      </c>
      <c r="T37" s="50">
        <v>0</v>
      </c>
      <c r="U37" s="50">
        <v>0</v>
      </c>
      <c r="V37" s="50">
        <v>0</v>
      </c>
      <c r="W37" s="50">
        <v>0</v>
      </c>
      <c r="X37" s="50">
        <v>0</v>
      </c>
      <c r="Y37" s="50">
        <v>0</v>
      </c>
      <c r="Z37" s="50">
        <v>0</v>
      </c>
      <c r="AA37" s="50">
        <v>0</v>
      </c>
      <c r="AB37" s="50">
        <v>0</v>
      </c>
      <c r="AC37" s="50">
        <v>0</v>
      </c>
      <c r="AD37" s="50">
        <v>0</v>
      </c>
      <c r="AE37" s="50">
        <v>0</v>
      </c>
      <c r="AF37" s="50">
        <v>0</v>
      </c>
      <c r="AG37" s="50">
        <v>0</v>
      </c>
      <c r="AH37" s="50">
        <v>0</v>
      </c>
      <c r="AI37" s="50">
        <v>0</v>
      </c>
      <c r="AJ37" s="50">
        <v>0</v>
      </c>
      <c r="AK37" s="50">
        <v>0</v>
      </c>
      <c r="AL37" s="50">
        <v>-2</v>
      </c>
      <c r="AM37" s="50">
        <v>-2</v>
      </c>
      <c r="AN37" s="50">
        <v>-2</v>
      </c>
      <c r="AO37" s="50">
        <v>-2</v>
      </c>
      <c r="AP37" s="50">
        <v>0</v>
      </c>
      <c r="AQ37" s="50">
        <v>0</v>
      </c>
      <c r="AR37" s="50">
        <v>1</v>
      </c>
      <c r="AS37" s="50">
        <v>0</v>
      </c>
      <c r="AT37" s="50">
        <v>0</v>
      </c>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row>
    <row r="38" spans="1:70" x14ac:dyDescent="0.25">
      <c r="A38" s="49" t="s">
        <v>312</v>
      </c>
      <c r="B38" s="48" t="s">
        <v>48</v>
      </c>
      <c r="C38" s="50">
        <v>0</v>
      </c>
      <c r="D38" s="50">
        <v>0</v>
      </c>
      <c r="E38" s="50">
        <v>0</v>
      </c>
      <c r="F38" s="50">
        <v>0</v>
      </c>
      <c r="G38" s="50">
        <v>0</v>
      </c>
      <c r="H38" s="50">
        <v>-4</v>
      </c>
      <c r="I38" s="50">
        <v>4</v>
      </c>
      <c r="J38" s="50">
        <v>-1</v>
      </c>
      <c r="K38" s="50">
        <v>2</v>
      </c>
      <c r="L38" s="50">
        <v>-2</v>
      </c>
      <c r="M38" s="50">
        <v>0</v>
      </c>
      <c r="N38" s="50">
        <v>2</v>
      </c>
      <c r="O38" s="50">
        <v>0</v>
      </c>
      <c r="P38" s="50">
        <v>2</v>
      </c>
      <c r="Q38" s="50">
        <v>2</v>
      </c>
      <c r="R38" s="50">
        <v>1</v>
      </c>
      <c r="S38" s="50">
        <v>0</v>
      </c>
      <c r="T38" s="50">
        <v>1</v>
      </c>
      <c r="U38" s="50">
        <v>-1</v>
      </c>
      <c r="V38" s="50">
        <v>1</v>
      </c>
      <c r="W38" s="50">
        <v>-1</v>
      </c>
      <c r="X38" s="50">
        <v>1</v>
      </c>
      <c r="Y38" s="50">
        <v>-1</v>
      </c>
      <c r="Z38" s="50">
        <v>1</v>
      </c>
      <c r="AA38" s="50">
        <v>0</v>
      </c>
      <c r="AB38" s="50">
        <v>0</v>
      </c>
      <c r="AC38" s="50">
        <v>0</v>
      </c>
      <c r="AD38" s="50">
        <v>-2</v>
      </c>
      <c r="AE38" s="50">
        <v>-1</v>
      </c>
      <c r="AF38" s="50">
        <v>-1</v>
      </c>
      <c r="AG38" s="50">
        <v>0</v>
      </c>
      <c r="AH38" s="50">
        <v>2</v>
      </c>
      <c r="AI38" s="50">
        <v>0</v>
      </c>
      <c r="AJ38" s="50">
        <v>0</v>
      </c>
      <c r="AK38" s="50">
        <v>0</v>
      </c>
      <c r="AL38" s="50">
        <v>0</v>
      </c>
      <c r="AM38" s="50">
        <v>0</v>
      </c>
      <c r="AN38" s="50">
        <v>0</v>
      </c>
      <c r="AO38" s="50">
        <v>0</v>
      </c>
      <c r="AP38" s="50">
        <v>0</v>
      </c>
      <c r="AQ38" s="50">
        <v>0</v>
      </c>
      <c r="AR38" s="50">
        <v>0</v>
      </c>
      <c r="AS38" s="50">
        <v>0</v>
      </c>
      <c r="AT38" s="50">
        <v>-1</v>
      </c>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row>
    <row r="39" spans="1:70" x14ac:dyDescent="0.25">
      <c r="A39" s="49" t="s">
        <v>313</v>
      </c>
      <c r="B39" s="48" t="s">
        <v>49</v>
      </c>
      <c r="C39" s="50">
        <v>0</v>
      </c>
      <c r="D39" s="50">
        <v>0</v>
      </c>
      <c r="E39" s="50">
        <v>0</v>
      </c>
      <c r="F39" s="50">
        <v>1</v>
      </c>
      <c r="G39" s="50">
        <v>0</v>
      </c>
      <c r="H39" s="50">
        <v>0</v>
      </c>
      <c r="I39" s="50">
        <v>0</v>
      </c>
      <c r="J39" s="50">
        <v>0</v>
      </c>
      <c r="K39" s="50">
        <v>0</v>
      </c>
      <c r="L39" s="50">
        <v>0</v>
      </c>
      <c r="M39" s="50">
        <v>2</v>
      </c>
      <c r="N39" s="50">
        <v>0</v>
      </c>
      <c r="O39" s="50">
        <v>0</v>
      </c>
      <c r="P39" s="50">
        <v>0</v>
      </c>
      <c r="Q39" s="50">
        <v>0</v>
      </c>
      <c r="R39" s="50">
        <v>0</v>
      </c>
      <c r="S39" s="50">
        <v>0</v>
      </c>
      <c r="T39" s="50">
        <v>0</v>
      </c>
      <c r="U39" s="50">
        <v>0</v>
      </c>
      <c r="V39" s="50">
        <v>0</v>
      </c>
      <c r="W39" s="50">
        <v>0</v>
      </c>
      <c r="X39" s="50">
        <v>0</v>
      </c>
      <c r="Y39" s="50">
        <v>0</v>
      </c>
      <c r="Z39" s="50">
        <v>0</v>
      </c>
      <c r="AA39" s="50">
        <v>0</v>
      </c>
      <c r="AB39" s="50">
        <v>0</v>
      </c>
      <c r="AC39" s="50">
        <v>0</v>
      </c>
      <c r="AD39" s="50">
        <v>0</v>
      </c>
      <c r="AE39" s="50">
        <v>0</v>
      </c>
      <c r="AF39" s="50">
        <v>0</v>
      </c>
      <c r="AG39" s="50">
        <v>0</v>
      </c>
      <c r="AH39" s="50">
        <v>0</v>
      </c>
      <c r="AI39" s="50">
        <v>0</v>
      </c>
      <c r="AJ39" s="50">
        <v>0</v>
      </c>
      <c r="AK39" s="50">
        <v>0</v>
      </c>
      <c r="AL39" s="50">
        <v>-2</v>
      </c>
      <c r="AM39" s="50">
        <v>-2</v>
      </c>
      <c r="AN39" s="50">
        <v>1</v>
      </c>
      <c r="AO39" s="50">
        <v>1</v>
      </c>
      <c r="AP39" s="50">
        <v>0</v>
      </c>
      <c r="AQ39" s="50">
        <v>0</v>
      </c>
      <c r="AR39" s="50">
        <v>0</v>
      </c>
      <c r="AS39" s="50">
        <v>0</v>
      </c>
      <c r="AT39" s="50">
        <v>0</v>
      </c>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row>
    <row r="40" spans="1:70" x14ac:dyDescent="0.25">
      <c r="A40" s="49" t="s">
        <v>314</v>
      </c>
      <c r="B40" s="48" t="s">
        <v>50</v>
      </c>
      <c r="C40" s="50">
        <v>1</v>
      </c>
      <c r="D40" s="50">
        <v>0</v>
      </c>
      <c r="E40" s="50">
        <v>2</v>
      </c>
      <c r="F40" s="50">
        <v>2</v>
      </c>
      <c r="G40" s="50">
        <v>1</v>
      </c>
      <c r="H40" s="50">
        <v>0</v>
      </c>
      <c r="I40" s="50">
        <v>0</v>
      </c>
      <c r="J40" s="50">
        <v>0</v>
      </c>
      <c r="K40" s="50">
        <v>0</v>
      </c>
      <c r="L40" s="50">
        <v>0</v>
      </c>
      <c r="M40" s="50">
        <v>2</v>
      </c>
      <c r="N40" s="50">
        <v>2</v>
      </c>
      <c r="O40" s="50">
        <v>0</v>
      </c>
      <c r="P40" s="50">
        <v>0</v>
      </c>
      <c r="Q40" s="50">
        <v>0</v>
      </c>
      <c r="R40" s="50">
        <v>1</v>
      </c>
      <c r="S40" s="50">
        <v>1</v>
      </c>
      <c r="T40" s="50">
        <v>1</v>
      </c>
      <c r="U40" s="50">
        <v>0</v>
      </c>
      <c r="V40" s="50">
        <v>0</v>
      </c>
      <c r="W40" s="50">
        <v>0</v>
      </c>
      <c r="X40" s="50">
        <v>2</v>
      </c>
      <c r="Y40" s="50">
        <v>0</v>
      </c>
      <c r="Z40" s="50">
        <v>1</v>
      </c>
      <c r="AA40" s="50">
        <v>0</v>
      </c>
      <c r="AB40" s="50">
        <v>2</v>
      </c>
      <c r="AC40" s="50">
        <v>0</v>
      </c>
      <c r="AD40" s="50">
        <v>0</v>
      </c>
      <c r="AE40" s="50">
        <v>0</v>
      </c>
      <c r="AF40" s="50">
        <v>0</v>
      </c>
      <c r="AG40" s="50">
        <v>0</v>
      </c>
      <c r="AH40" s="50">
        <v>0</v>
      </c>
      <c r="AI40" s="50">
        <v>0</v>
      </c>
      <c r="AJ40" s="50">
        <v>0</v>
      </c>
      <c r="AK40" s="50">
        <v>0</v>
      </c>
      <c r="AL40" s="50">
        <v>0</v>
      </c>
      <c r="AM40" s="50">
        <v>0</v>
      </c>
      <c r="AN40" s="50">
        <v>0</v>
      </c>
      <c r="AO40" s="50">
        <v>0</v>
      </c>
      <c r="AP40" s="50">
        <v>0</v>
      </c>
      <c r="AQ40" s="50">
        <v>0</v>
      </c>
      <c r="AR40" s="50">
        <v>0</v>
      </c>
      <c r="AS40" s="50">
        <v>0</v>
      </c>
      <c r="AT40" s="50">
        <v>0</v>
      </c>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row>
    <row r="41" spans="1:70" x14ac:dyDescent="0.25">
      <c r="A41" s="49" t="s">
        <v>315</v>
      </c>
      <c r="B41" s="48" t="s">
        <v>51</v>
      </c>
      <c r="C41" s="50">
        <v>0</v>
      </c>
      <c r="D41" s="50">
        <v>2</v>
      </c>
      <c r="E41" s="50">
        <v>0</v>
      </c>
      <c r="F41" s="50">
        <v>0</v>
      </c>
      <c r="G41" s="50">
        <v>0</v>
      </c>
      <c r="H41" s="50">
        <v>2</v>
      </c>
      <c r="I41" s="50">
        <v>0</v>
      </c>
      <c r="J41" s="50">
        <v>2</v>
      </c>
      <c r="K41" s="50">
        <v>0</v>
      </c>
      <c r="L41" s="50">
        <v>1</v>
      </c>
      <c r="M41" s="50">
        <v>1</v>
      </c>
      <c r="N41" s="50">
        <v>2</v>
      </c>
      <c r="O41" s="50">
        <v>0</v>
      </c>
      <c r="P41" s="50">
        <v>0</v>
      </c>
      <c r="Q41" s="50">
        <v>0</v>
      </c>
      <c r="R41" s="50">
        <v>1</v>
      </c>
      <c r="S41" s="50">
        <v>1</v>
      </c>
      <c r="T41" s="50">
        <v>1</v>
      </c>
      <c r="U41" s="50">
        <v>1</v>
      </c>
      <c r="V41" s="50">
        <v>0</v>
      </c>
      <c r="W41" s="50">
        <v>0</v>
      </c>
      <c r="X41" s="50">
        <v>1</v>
      </c>
      <c r="Y41" s="50">
        <v>1</v>
      </c>
      <c r="Z41" s="50">
        <v>1</v>
      </c>
      <c r="AA41" s="50">
        <v>1</v>
      </c>
      <c r="AB41" s="50">
        <v>1</v>
      </c>
      <c r="AC41" s="50">
        <v>0</v>
      </c>
      <c r="AD41" s="50">
        <v>2</v>
      </c>
      <c r="AE41" s="50">
        <v>0</v>
      </c>
      <c r="AF41" s="50">
        <v>1</v>
      </c>
      <c r="AG41" s="50">
        <v>0</v>
      </c>
      <c r="AH41" s="50">
        <v>2</v>
      </c>
      <c r="AI41" s="50">
        <v>0</v>
      </c>
      <c r="AJ41" s="50">
        <v>0</v>
      </c>
      <c r="AK41" s="50">
        <v>0</v>
      </c>
      <c r="AL41" s="50">
        <v>0</v>
      </c>
      <c r="AM41" s="50">
        <v>0</v>
      </c>
      <c r="AN41" s="50">
        <v>2</v>
      </c>
      <c r="AO41" s="50">
        <v>1</v>
      </c>
      <c r="AP41" s="50">
        <v>2</v>
      </c>
      <c r="AQ41" s="50">
        <v>0</v>
      </c>
      <c r="AR41" s="50">
        <v>0</v>
      </c>
      <c r="AS41" s="50">
        <v>0</v>
      </c>
      <c r="AT41" s="50">
        <v>0</v>
      </c>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row>
    <row r="42" spans="1:70" x14ac:dyDescent="0.25">
      <c r="A42" s="49" t="s">
        <v>316</v>
      </c>
      <c r="B42" s="48" t="s">
        <v>52</v>
      </c>
      <c r="C42" s="50">
        <v>0</v>
      </c>
      <c r="D42" s="50">
        <v>0</v>
      </c>
      <c r="E42" s="50">
        <v>0</v>
      </c>
      <c r="F42" s="50">
        <v>0</v>
      </c>
      <c r="G42" s="50">
        <v>0</v>
      </c>
      <c r="H42" s="50">
        <v>0</v>
      </c>
      <c r="I42" s="50">
        <v>0</v>
      </c>
      <c r="J42" s="50">
        <v>0</v>
      </c>
      <c r="K42" s="50">
        <v>0</v>
      </c>
      <c r="L42" s="50">
        <v>0</v>
      </c>
      <c r="M42" s="50">
        <v>0</v>
      </c>
      <c r="N42" s="50">
        <v>0</v>
      </c>
      <c r="O42" s="50">
        <v>0</v>
      </c>
      <c r="P42" s="50">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row>
    <row r="43" spans="1:70" ht="25.5" x14ac:dyDescent="0.25">
      <c r="A43" s="49" t="s">
        <v>317</v>
      </c>
      <c r="B43" s="48" t="s">
        <v>138</v>
      </c>
      <c r="C43" s="50">
        <v>0</v>
      </c>
      <c r="D43" s="50">
        <v>2</v>
      </c>
      <c r="E43" s="50">
        <v>0</v>
      </c>
      <c r="F43" s="50">
        <v>0</v>
      </c>
      <c r="G43" s="50">
        <v>0</v>
      </c>
      <c r="H43" s="50">
        <v>0</v>
      </c>
      <c r="I43" s="50">
        <v>0</v>
      </c>
      <c r="J43" s="50">
        <v>0</v>
      </c>
      <c r="K43" s="50">
        <v>0</v>
      </c>
      <c r="L43" s="50">
        <v>0</v>
      </c>
      <c r="M43" s="50">
        <v>0</v>
      </c>
      <c r="N43" s="50">
        <v>0</v>
      </c>
      <c r="O43" s="50">
        <v>0</v>
      </c>
      <c r="P43" s="50">
        <v>0</v>
      </c>
      <c r="Q43" s="50">
        <v>0</v>
      </c>
      <c r="R43" s="50">
        <v>0</v>
      </c>
      <c r="S43" s="50">
        <v>0</v>
      </c>
      <c r="T43" s="50">
        <v>1</v>
      </c>
      <c r="U43" s="50">
        <v>0</v>
      </c>
      <c r="V43" s="50">
        <v>1</v>
      </c>
      <c r="W43" s="50">
        <v>0</v>
      </c>
      <c r="X43" s="50">
        <v>1</v>
      </c>
      <c r="Y43" s="50">
        <v>0</v>
      </c>
      <c r="Z43" s="50">
        <v>0</v>
      </c>
      <c r="AA43" s="50">
        <v>0</v>
      </c>
      <c r="AB43" s="50">
        <v>0</v>
      </c>
      <c r="AC43" s="50">
        <v>0</v>
      </c>
      <c r="AD43" s="50">
        <v>4</v>
      </c>
      <c r="AE43" s="50">
        <v>0</v>
      </c>
      <c r="AF43" s="50">
        <v>0</v>
      </c>
      <c r="AG43" s="50">
        <v>1</v>
      </c>
      <c r="AH43" s="50">
        <v>0</v>
      </c>
      <c r="AI43" s="50">
        <v>0</v>
      </c>
      <c r="AJ43" s="50">
        <v>0</v>
      </c>
      <c r="AK43" s="50">
        <v>0</v>
      </c>
      <c r="AL43" s="50">
        <v>0</v>
      </c>
      <c r="AM43" s="50">
        <v>0</v>
      </c>
      <c r="AN43" s="50">
        <v>0</v>
      </c>
      <c r="AO43" s="50">
        <v>0</v>
      </c>
      <c r="AP43" s="50">
        <v>0</v>
      </c>
      <c r="AQ43" s="50">
        <v>0</v>
      </c>
      <c r="AR43" s="50">
        <v>0</v>
      </c>
      <c r="AS43" s="50">
        <v>0</v>
      </c>
      <c r="AT43" s="50">
        <v>0</v>
      </c>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row>
    <row r="44" spans="1:70" ht="25.5" x14ac:dyDescent="0.25">
      <c r="A44" s="49" t="s">
        <v>318</v>
      </c>
      <c r="B44" s="48" t="s">
        <v>136</v>
      </c>
      <c r="C44" s="50">
        <v>0</v>
      </c>
      <c r="D44" s="50">
        <v>2</v>
      </c>
      <c r="E44" s="50">
        <v>0</v>
      </c>
      <c r="F44" s="50">
        <v>0</v>
      </c>
      <c r="G44" s="50">
        <v>0</v>
      </c>
      <c r="H44" s="50">
        <v>0</v>
      </c>
      <c r="I44" s="50">
        <v>0</v>
      </c>
      <c r="J44" s="50">
        <v>0</v>
      </c>
      <c r="K44" s="50">
        <v>0</v>
      </c>
      <c r="L44" s="50">
        <v>0</v>
      </c>
      <c r="M44" s="50">
        <v>0</v>
      </c>
      <c r="N44" s="50">
        <v>0</v>
      </c>
      <c r="O44" s="50">
        <v>0</v>
      </c>
      <c r="P44" s="50">
        <v>0</v>
      </c>
      <c r="Q44" s="50">
        <v>0</v>
      </c>
      <c r="R44" s="50">
        <v>0</v>
      </c>
      <c r="S44" s="50">
        <v>0</v>
      </c>
      <c r="T44" s="50">
        <v>0</v>
      </c>
      <c r="U44" s="50">
        <v>0</v>
      </c>
      <c r="V44" s="50">
        <v>0</v>
      </c>
      <c r="W44" s="50">
        <v>0</v>
      </c>
      <c r="X44" s="50">
        <v>0</v>
      </c>
      <c r="Y44" s="50">
        <v>0</v>
      </c>
      <c r="Z44" s="50">
        <v>0</v>
      </c>
      <c r="AA44" s="50">
        <v>0</v>
      </c>
      <c r="AB44" s="50">
        <v>1</v>
      </c>
      <c r="AC44" s="50">
        <v>0</v>
      </c>
      <c r="AD44" s="50">
        <v>4</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row>
    <row r="45" spans="1:70" ht="25.5" x14ac:dyDescent="0.25">
      <c r="A45" s="49" t="s">
        <v>319</v>
      </c>
      <c r="B45" s="48" t="s">
        <v>53</v>
      </c>
      <c r="C45" s="52">
        <v>0</v>
      </c>
      <c r="D45" s="52">
        <v>0</v>
      </c>
      <c r="E45" s="52">
        <v>0</v>
      </c>
      <c r="F45" s="52">
        <v>0</v>
      </c>
      <c r="G45" s="52">
        <v>0</v>
      </c>
      <c r="H45" s="52">
        <v>0</v>
      </c>
      <c r="I45" s="52">
        <v>0</v>
      </c>
      <c r="J45" s="52">
        <v>0</v>
      </c>
      <c r="K45" s="52">
        <v>0</v>
      </c>
      <c r="L45" s="52">
        <v>0</v>
      </c>
      <c r="M45" s="52">
        <v>0</v>
      </c>
      <c r="N45" s="52">
        <v>0</v>
      </c>
      <c r="O45" s="52">
        <v>0</v>
      </c>
      <c r="P45" s="52">
        <v>0</v>
      </c>
      <c r="Q45" s="52">
        <v>0</v>
      </c>
      <c r="R45" s="52">
        <v>0</v>
      </c>
      <c r="S45" s="52">
        <v>0</v>
      </c>
      <c r="T45" s="52">
        <v>0</v>
      </c>
      <c r="U45" s="52">
        <v>0</v>
      </c>
      <c r="V45" s="52">
        <v>0</v>
      </c>
      <c r="W45" s="52">
        <v>0</v>
      </c>
      <c r="X45" s="52">
        <v>0</v>
      </c>
      <c r="Y45" s="52">
        <v>0</v>
      </c>
      <c r="Z45" s="52">
        <v>0</v>
      </c>
      <c r="AA45" s="52">
        <v>0</v>
      </c>
      <c r="AB45" s="52">
        <v>0</v>
      </c>
      <c r="AC45" s="52">
        <v>-2</v>
      </c>
      <c r="AD45" s="52">
        <v>0</v>
      </c>
      <c r="AE45" s="52">
        <v>0</v>
      </c>
      <c r="AF45" s="52">
        <v>0</v>
      </c>
      <c r="AG45" s="52">
        <v>0</v>
      </c>
      <c r="AH45" s="52">
        <v>4</v>
      </c>
      <c r="AI45" s="52">
        <v>4</v>
      </c>
      <c r="AJ45" s="52">
        <v>4</v>
      </c>
      <c r="AK45" s="52">
        <v>0</v>
      </c>
      <c r="AL45" s="52">
        <v>4</v>
      </c>
      <c r="AM45" s="52">
        <v>4</v>
      </c>
      <c r="AN45" s="52">
        <v>0</v>
      </c>
      <c r="AO45" s="52">
        <v>4</v>
      </c>
      <c r="AP45" s="52">
        <v>1</v>
      </c>
      <c r="AQ45" s="52">
        <v>0</v>
      </c>
      <c r="AR45" s="52">
        <v>0</v>
      </c>
      <c r="AS45" s="52">
        <v>0</v>
      </c>
      <c r="AT45" s="52">
        <v>0</v>
      </c>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row>
    <row r="46" spans="1:70" x14ac:dyDescent="0.25">
      <c r="A46" s="49" t="s">
        <v>320</v>
      </c>
      <c r="B46" s="48" t="s">
        <v>148</v>
      </c>
      <c r="C46" s="50">
        <v>0</v>
      </c>
      <c r="D46" s="50">
        <v>0</v>
      </c>
      <c r="E46" s="50">
        <v>0</v>
      </c>
      <c r="F46" s="50">
        <v>0</v>
      </c>
      <c r="G46" s="50">
        <v>0</v>
      </c>
      <c r="H46" s="50">
        <v>0</v>
      </c>
      <c r="I46" s="50">
        <v>0</v>
      </c>
      <c r="J46" s="50">
        <v>0</v>
      </c>
      <c r="K46" s="50">
        <v>0</v>
      </c>
      <c r="L46" s="50">
        <v>0</v>
      </c>
      <c r="M46" s="50">
        <v>0</v>
      </c>
      <c r="N46" s="50">
        <v>0</v>
      </c>
      <c r="O46" s="50">
        <v>0</v>
      </c>
      <c r="P46" s="50">
        <v>0</v>
      </c>
      <c r="Q46" s="50">
        <v>0</v>
      </c>
      <c r="R46" s="50">
        <v>0</v>
      </c>
      <c r="S46" s="50">
        <v>0</v>
      </c>
      <c r="T46" s="50">
        <v>0</v>
      </c>
      <c r="U46" s="50">
        <v>0</v>
      </c>
      <c r="V46" s="50">
        <v>0</v>
      </c>
      <c r="W46" s="50">
        <v>0</v>
      </c>
      <c r="X46" s="50">
        <v>0</v>
      </c>
      <c r="Y46" s="50">
        <v>0</v>
      </c>
      <c r="Z46" s="50">
        <v>0</v>
      </c>
      <c r="AA46" s="50">
        <v>0</v>
      </c>
      <c r="AB46" s="50">
        <v>0</v>
      </c>
      <c r="AC46" s="50">
        <v>0</v>
      </c>
      <c r="AD46" s="50">
        <v>2</v>
      </c>
      <c r="AE46" s="50">
        <v>2</v>
      </c>
      <c r="AF46" s="50">
        <v>2</v>
      </c>
      <c r="AG46" s="50">
        <v>0</v>
      </c>
      <c r="AH46" s="50">
        <v>0</v>
      </c>
      <c r="AI46" s="50">
        <v>0</v>
      </c>
      <c r="AJ46" s="50">
        <v>0</v>
      </c>
      <c r="AK46" s="50">
        <v>0</v>
      </c>
      <c r="AL46" s="50">
        <v>0</v>
      </c>
      <c r="AM46" s="50">
        <v>0</v>
      </c>
      <c r="AN46" s="50">
        <v>0</v>
      </c>
      <c r="AO46" s="50">
        <v>0</v>
      </c>
      <c r="AP46" s="50">
        <v>0</v>
      </c>
      <c r="AQ46" s="50">
        <v>0</v>
      </c>
      <c r="AR46" s="50">
        <v>0</v>
      </c>
      <c r="AS46" s="50">
        <v>4</v>
      </c>
      <c r="AT46" s="50">
        <v>0</v>
      </c>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row>
    <row r="47" spans="1:70" x14ac:dyDescent="0.25">
      <c r="A47" s="49" t="s">
        <v>321</v>
      </c>
      <c r="B47" s="48" t="s">
        <v>54</v>
      </c>
      <c r="C47" s="50">
        <v>0</v>
      </c>
      <c r="D47" s="50">
        <v>0</v>
      </c>
      <c r="E47" s="50">
        <v>0</v>
      </c>
      <c r="F47" s="50">
        <v>0</v>
      </c>
      <c r="G47" s="50">
        <v>0</v>
      </c>
      <c r="H47" s="50">
        <v>0</v>
      </c>
      <c r="I47" s="50">
        <v>0</v>
      </c>
      <c r="J47" s="50">
        <v>0</v>
      </c>
      <c r="K47" s="50">
        <v>0</v>
      </c>
      <c r="L47" s="50">
        <v>0</v>
      </c>
      <c r="M47" s="50">
        <v>0</v>
      </c>
      <c r="N47" s="50">
        <v>0</v>
      </c>
      <c r="O47" s="50">
        <v>0</v>
      </c>
      <c r="P47" s="50">
        <v>0</v>
      </c>
      <c r="Q47" s="50">
        <v>0</v>
      </c>
      <c r="R47" s="50">
        <v>0</v>
      </c>
      <c r="S47" s="50">
        <v>0</v>
      </c>
      <c r="T47" s="50">
        <v>2</v>
      </c>
      <c r="U47" s="50">
        <v>2</v>
      </c>
      <c r="V47" s="50">
        <v>1</v>
      </c>
      <c r="W47" s="50">
        <v>0</v>
      </c>
      <c r="X47" s="50">
        <v>1</v>
      </c>
      <c r="Y47" s="50">
        <v>1</v>
      </c>
      <c r="Z47" s="50">
        <v>0</v>
      </c>
      <c r="AA47" s="50">
        <v>0</v>
      </c>
      <c r="AB47" s="50">
        <v>0</v>
      </c>
      <c r="AC47" s="50">
        <v>0</v>
      </c>
      <c r="AD47" s="50">
        <v>4</v>
      </c>
      <c r="AE47" s="50">
        <v>1</v>
      </c>
      <c r="AF47" s="50">
        <v>4</v>
      </c>
      <c r="AG47" s="50">
        <v>4</v>
      </c>
      <c r="AH47" s="50">
        <v>0</v>
      </c>
      <c r="AI47" s="50">
        <v>0</v>
      </c>
      <c r="AJ47" s="50">
        <v>0</v>
      </c>
      <c r="AK47" s="50">
        <v>0</v>
      </c>
      <c r="AL47" s="50">
        <v>0</v>
      </c>
      <c r="AM47" s="50">
        <v>0</v>
      </c>
      <c r="AN47" s="50">
        <v>0</v>
      </c>
      <c r="AO47" s="50">
        <v>0</v>
      </c>
      <c r="AP47" s="50">
        <v>5</v>
      </c>
      <c r="AQ47" s="50">
        <v>0</v>
      </c>
      <c r="AR47" s="50">
        <v>0</v>
      </c>
      <c r="AS47" s="50">
        <v>0</v>
      </c>
      <c r="AT47" s="50">
        <v>1</v>
      </c>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row>
    <row r="48" spans="1:70" x14ac:dyDescent="0.25">
      <c r="A48" s="49" t="s">
        <v>322</v>
      </c>
      <c r="B48" s="48" t="s">
        <v>55</v>
      </c>
      <c r="C48" s="50">
        <v>0</v>
      </c>
      <c r="D48" s="50">
        <v>0</v>
      </c>
      <c r="E48" s="50">
        <v>0</v>
      </c>
      <c r="F48" s="50">
        <v>0</v>
      </c>
      <c r="G48" s="50">
        <v>0</v>
      </c>
      <c r="H48" s="50">
        <v>0</v>
      </c>
      <c r="I48" s="50">
        <v>0</v>
      </c>
      <c r="J48" s="50">
        <v>0</v>
      </c>
      <c r="K48" s="50">
        <v>0</v>
      </c>
      <c r="L48" s="50">
        <v>0</v>
      </c>
      <c r="M48" s="50">
        <v>0</v>
      </c>
      <c r="N48" s="50">
        <v>0</v>
      </c>
      <c r="O48" s="50">
        <v>0</v>
      </c>
      <c r="P48" s="50">
        <v>0</v>
      </c>
      <c r="Q48" s="50">
        <v>0</v>
      </c>
      <c r="R48" s="50">
        <v>0</v>
      </c>
      <c r="S48" s="50">
        <v>0</v>
      </c>
      <c r="T48" s="50">
        <v>0</v>
      </c>
      <c r="U48" s="50">
        <v>0</v>
      </c>
      <c r="V48" s="50">
        <v>0</v>
      </c>
      <c r="W48" s="50">
        <v>0</v>
      </c>
      <c r="X48" s="50">
        <v>2</v>
      </c>
      <c r="Y48" s="50">
        <v>0</v>
      </c>
      <c r="Z48" s="50">
        <v>0</v>
      </c>
      <c r="AA48" s="50">
        <v>0</v>
      </c>
      <c r="AB48" s="50">
        <v>0</v>
      </c>
      <c r="AC48" s="50">
        <v>0</v>
      </c>
      <c r="AD48" s="50">
        <v>0</v>
      </c>
      <c r="AE48" s="50">
        <v>0</v>
      </c>
      <c r="AF48" s="50">
        <v>0</v>
      </c>
      <c r="AG48" s="50">
        <v>0</v>
      </c>
      <c r="AH48" s="50">
        <v>2</v>
      </c>
      <c r="AI48" s="50">
        <v>0</v>
      </c>
      <c r="AJ48" s="50">
        <v>0</v>
      </c>
      <c r="AK48" s="50">
        <v>0</v>
      </c>
      <c r="AL48" s="50">
        <v>0</v>
      </c>
      <c r="AM48" s="50">
        <v>0</v>
      </c>
      <c r="AN48" s="50">
        <v>0</v>
      </c>
      <c r="AO48" s="50">
        <v>0</v>
      </c>
      <c r="AP48" s="50">
        <v>2</v>
      </c>
      <c r="AQ48" s="50">
        <v>0</v>
      </c>
      <c r="AR48" s="50">
        <v>0</v>
      </c>
      <c r="AS48" s="50">
        <v>0</v>
      </c>
      <c r="AT48" s="50">
        <v>0</v>
      </c>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row>
    <row r="49" spans="1:70" x14ac:dyDescent="0.25">
      <c r="A49" s="49" t="s">
        <v>323</v>
      </c>
      <c r="B49" s="48" t="s">
        <v>63</v>
      </c>
      <c r="C49" s="50">
        <v>4</v>
      </c>
      <c r="D49" s="50">
        <v>4</v>
      </c>
      <c r="E49" s="50">
        <v>1</v>
      </c>
      <c r="F49" s="50">
        <v>0</v>
      </c>
      <c r="G49" s="50">
        <v>1</v>
      </c>
      <c r="H49" s="50">
        <v>3</v>
      </c>
      <c r="I49" s="50">
        <v>0</v>
      </c>
      <c r="J49" s="50">
        <v>0</v>
      </c>
      <c r="K49" s="50">
        <v>0</v>
      </c>
      <c r="L49" s="50">
        <v>0</v>
      </c>
      <c r="M49" s="50">
        <v>1</v>
      </c>
      <c r="N49" s="50">
        <v>0</v>
      </c>
      <c r="O49" s="50">
        <v>0</v>
      </c>
      <c r="P49" s="50">
        <v>0</v>
      </c>
      <c r="Q49" s="50">
        <v>0</v>
      </c>
      <c r="R49" s="50">
        <v>2</v>
      </c>
      <c r="S49" s="50">
        <v>2</v>
      </c>
      <c r="T49" s="50">
        <v>2</v>
      </c>
      <c r="U49" s="50">
        <v>2</v>
      </c>
      <c r="V49" s="50">
        <v>0</v>
      </c>
      <c r="W49" s="50">
        <v>1</v>
      </c>
      <c r="X49" s="50">
        <v>1</v>
      </c>
      <c r="Y49" s="50">
        <v>0</v>
      </c>
      <c r="Z49" s="50">
        <v>1</v>
      </c>
      <c r="AA49" s="50">
        <v>1</v>
      </c>
      <c r="AB49" s="50">
        <v>2</v>
      </c>
      <c r="AC49" s="50">
        <v>0</v>
      </c>
      <c r="AD49" s="50">
        <v>1</v>
      </c>
      <c r="AE49" s="50">
        <v>0</v>
      </c>
      <c r="AF49" s="50">
        <v>1</v>
      </c>
      <c r="AG49" s="50">
        <v>0</v>
      </c>
      <c r="AH49" s="50">
        <v>2</v>
      </c>
      <c r="AI49" s="50">
        <v>2</v>
      </c>
      <c r="AJ49" s="50">
        <v>0</v>
      </c>
      <c r="AK49" s="50">
        <v>0</v>
      </c>
      <c r="AL49" s="50">
        <v>2</v>
      </c>
      <c r="AM49" s="50">
        <v>2</v>
      </c>
      <c r="AN49" s="50">
        <v>0</v>
      </c>
      <c r="AO49" s="50">
        <v>2</v>
      </c>
      <c r="AP49" s="50">
        <v>0</v>
      </c>
      <c r="AQ49" s="50">
        <v>0</v>
      </c>
      <c r="AR49" s="50">
        <v>0</v>
      </c>
      <c r="AS49" s="50">
        <v>0</v>
      </c>
      <c r="AT49" s="50">
        <v>0</v>
      </c>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row>
    <row r="50" spans="1:70" ht="25.5" x14ac:dyDescent="0.25">
      <c r="A50" s="49" t="s">
        <v>324</v>
      </c>
      <c r="B50" s="48" t="s">
        <v>211</v>
      </c>
      <c r="C50" s="50">
        <v>1</v>
      </c>
      <c r="D50" s="50">
        <v>4</v>
      </c>
      <c r="E50" s="50">
        <v>0</v>
      </c>
      <c r="F50" s="50">
        <v>0</v>
      </c>
      <c r="G50" s="50">
        <v>0</v>
      </c>
      <c r="H50" s="50">
        <v>0</v>
      </c>
      <c r="I50" s="50">
        <v>0</v>
      </c>
      <c r="J50" s="50">
        <v>0</v>
      </c>
      <c r="K50" s="50">
        <v>0</v>
      </c>
      <c r="L50" s="50">
        <v>0</v>
      </c>
      <c r="M50" s="50">
        <v>0</v>
      </c>
      <c r="N50" s="50">
        <v>0</v>
      </c>
      <c r="O50" s="50">
        <v>0</v>
      </c>
      <c r="P50" s="50">
        <v>0</v>
      </c>
      <c r="Q50" s="50">
        <v>0</v>
      </c>
      <c r="R50" s="50">
        <v>0</v>
      </c>
      <c r="S50" s="50">
        <v>0</v>
      </c>
      <c r="T50" s="50">
        <v>0</v>
      </c>
      <c r="U50" s="50">
        <v>0</v>
      </c>
      <c r="V50" s="50">
        <v>0</v>
      </c>
      <c r="W50" s="50">
        <v>0</v>
      </c>
      <c r="X50" s="50">
        <v>0</v>
      </c>
      <c r="Y50" s="50">
        <v>0</v>
      </c>
      <c r="Z50" s="50">
        <v>0</v>
      </c>
      <c r="AA50" s="50">
        <v>0</v>
      </c>
      <c r="AB50" s="50">
        <v>0</v>
      </c>
      <c r="AC50" s="50">
        <v>0</v>
      </c>
      <c r="AD50" s="50">
        <v>5</v>
      </c>
      <c r="AE50" s="50">
        <v>0</v>
      </c>
      <c r="AF50" s="50">
        <v>0</v>
      </c>
      <c r="AG50" s="50">
        <v>0</v>
      </c>
      <c r="AH50" s="50">
        <v>0</v>
      </c>
      <c r="AI50" s="50">
        <v>0</v>
      </c>
      <c r="AJ50" s="50">
        <v>0</v>
      </c>
      <c r="AK50" s="50">
        <v>0</v>
      </c>
      <c r="AL50" s="50">
        <v>0</v>
      </c>
      <c r="AM50" s="50">
        <v>0</v>
      </c>
      <c r="AN50" s="50">
        <v>0</v>
      </c>
      <c r="AO50" s="50">
        <v>0</v>
      </c>
      <c r="AP50" s="50">
        <v>0</v>
      </c>
      <c r="AQ50" s="50">
        <v>0</v>
      </c>
      <c r="AR50" s="50">
        <v>0</v>
      </c>
      <c r="AS50" s="50">
        <v>0</v>
      </c>
      <c r="AT50" s="50">
        <v>0</v>
      </c>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row>
    <row r="51" spans="1:70" x14ac:dyDescent="0.25">
      <c r="A51" s="49" t="s">
        <v>325</v>
      </c>
      <c r="B51" s="48" t="s">
        <v>64</v>
      </c>
      <c r="C51" s="50">
        <v>0</v>
      </c>
      <c r="D51" s="50">
        <v>0</v>
      </c>
      <c r="E51" s="50">
        <v>0</v>
      </c>
      <c r="F51" s="50">
        <v>0</v>
      </c>
      <c r="G51" s="50">
        <v>0</v>
      </c>
      <c r="H51" s="50">
        <v>0</v>
      </c>
      <c r="I51" s="50">
        <v>0</v>
      </c>
      <c r="J51" s="50">
        <v>0</v>
      </c>
      <c r="K51" s="50">
        <v>0</v>
      </c>
      <c r="L51" s="50">
        <v>0</v>
      </c>
      <c r="M51" s="50">
        <v>0</v>
      </c>
      <c r="N51" s="50">
        <v>0</v>
      </c>
      <c r="O51" s="50">
        <v>0</v>
      </c>
      <c r="P51" s="50">
        <v>0</v>
      </c>
      <c r="Q51" s="50">
        <v>0</v>
      </c>
      <c r="R51" s="50">
        <v>3</v>
      </c>
      <c r="S51" s="50">
        <v>1</v>
      </c>
      <c r="T51" s="50">
        <v>3</v>
      </c>
      <c r="U51" s="50">
        <v>1</v>
      </c>
      <c r="V51" s="50">
        <v>3</v>
      </c>
      <c r="W51" s="50">
        <v>1</v>
      </c>
      <c r="X51" s="50">
        <v>3</v>
      </c>
      <c r="Y51" s="50">
        <v>1</v>
      </c>
      <c r="Z51" s="50">
        <v>3</v>
      </c>
      <c r="AA51" s="50">
        <v>1</v>
      </c>
      <c r="AB51" s="50">
        <v>3</v>
      </c>
      <c r="AC51" s="50">
        <v>0</v>
      </c>
      <c r="AD51" s="50">
        <v>0</v>
      </c>
      <c r="AE51" s="50">
        <v>0</v>
      </c>
      <c r="AF51" s="50">
        <v>1</v>
      </c>
      <c r="AG51" s="50">
        <v>0</v>
      </c>
      <c r="AH51" s="50">
        <v>0</v>
      </c>
      <c r="AI51" s="50">
        <v>0</v>
      </c>
      <c r="AJ51" s="50">
        <v>0</v>
      </c>
      <c r="AK51" s="50">
        <v>0</v>
      </c>
      <c r="AL51" s="50">
        <v>0</v>
      </c>
      <c r="AM51" s="50">
        <v>0</v>
      </c>
      <c r="AN51" s="50">
        <v>0</v>
      </c>
      <c r="AO51" s="50">
        <v>0</v>
      </c>
      <c r="AP51" s="50">
        <v>0</v>
      </c>
      <c r="AQ51" s="50">
        <v>0</v>
      </c>
      <c r="AR51" s="50">
        <v>0</v>
      </c>
      <c r="AS51" s="50">
        <v>0</v>
      </c>
      <c r="AT51" s="50">
        <v>0</v>
      </c>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row>
    <row r="52" spans="1:70" x14ac:dyDescent="0.25">
      <c r="A52" s="49" t="s">
        <v>326</v>
      </c>
      <c r="B52" s="48" t="s">
        <v>65</v>
      </c>
      <c r="C52" s="50">
        <v>-1</v>
      </c>
      <c r="D52" s="50">
        <v>-1</v>
      </c>
      <c r="E52" s="50">
        <v>-1</v>
      </c>
      <c r="F52" s="50">
        <v>-1</v>
      </c>
      <c r="G52" s="50">
        <v>0</v>
      </c>
      <c r="H52" s="50">
        <v>-2</v>
      </c>
      <c r="I52" s="50">
        <v>-2</v>
      </c>
      <c r="J52" s="50">
        <v>0</v>
      </c>
      <c r="K52" s="50">
        <v>0</v>
      </c>
      <c r="L52" s="50">
        <v>0</v>
      </c>
      <c r="M52" s="50">
        <v>0</v>
      </c>
      <c r="N52" s="50">
        <v>0</v>
      </c>
      <c r="O52" s="50">
        <v>0</v>
      </c>
      <c r="P52" s="50">
        <v>0</v>
      </c>
      <c r="Q52" s="50">
        <v>0</v>
      </c>
      <c r="R52" s="50">
        <v>0</v>
      </c>
      <c r="S52" s="50">
        <v>0</v>
      </c>
      <c r="T52" s="50">
        <v>0</v>
      </c>
      <c r="U52" s="50">
        <v>0</v>
      </c>
      <c r="V52" s="50">
        <v>0</v>
      </c>
      <c r="W52" s="50">
        <v>0</v>
      </c>
      <c r="X52" s="50">
        <v>0</v>
      </c>
      <c r="Y52" s="50">
        <v>0</v>
      </c>
      <c r="Z52" s="50">
        <v>0</v>
      </c>
      <c r="AA52" s="50">
        <v>0</v>
      </c>
      <c r="AB52" s="50">
        <v>-1</v>
      </c>
      <c r="AC52" s="50">
        <v>0</v>
      </c>
      <c r="AD52" s="50">
        <v>1</v>
      </c>
      <c r="AE52" s="50">
        <v>1</v>
      </c>
      <c r="AF52" s="50">
        <v>1</v>
      </c>
      <c r="AG52" s="50">
        <v>0</v>
      </c>
      <c r="AH52" s="50">
        <v>3</v>
      </c>
      <c r="AI52" s="50">
        <v>0</v>
      </c>
      <c r="AJ52" s="50">
        <v>-1</v>
      </c>
      <c r="AK52" s="50">
        <v>5</v>
      </c>
      <c r="AL52" s="50">
        <v>0</v>
      </c>
      <c r="AM52" s="50">
        <v>0</v>
      </c>
      <c r="AN52" s="50">
        <v>0</v>
      </c>
      <c r="AO52" s="50">
        <v>-1</v>
      </c>
      <c r="AP52" s="50">
        <v>0</v>
      </c>
      <c r="AQ52" s="50">
        <v>0</v>
      </c>
      <c r="AR52" s="50">
        <v>0</v>
      </c>
      <c r="AS52" s="50">
        <v>2</v>
      </c>
      <c r="AT52" s="50">
        <v>0</v>
      </c>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row>
    <row r="53" spans="1:70" x14ac:dyDescent="0.25">
      <c r="A53" s="49" t="s">
        <v>327</v>
      </c>
      <c r="B53" s="48" t="s">
        <v>66</v>
      </c>
      <c r="C53" s="52">
        <v>0</v>
      </c>
      <c r="D53" s="52">
        <v>0</v>
      </c>
      <c r="E53" s="52">
        <v>0</v>
      </c>
      <c r="F53" s="52">
        <v>0</v>
      </c>
      <c r="G53" s="52">
        <v>0</v>
      </c>
      <c r="H53" s="52">
        <v>0</v>
      </c>
      <c r="I53" s="52">
        <v>0</v>
      </c>
      <c r="J53" s="52">
        <v>0</v>
      </c>
      <c r="K53" s="52">
        <v>0</v>
      </c>
      <c r="L53" s="52">
        <v>0</v>
      </c>
      <c r="M53" s="52">
        <v>0</v>
      </c>
      <c r="N53" s="52">
        <v>0</v>
      </c>
      <c r="O53" s="52">
        <v>0</v>
      </c>
      <c r="P53" s="52">
        <v>0</v>
      </c>
      <c r="Q53" s="52">
        <v>0</v>
      </c>
      <c r="R53" s="52">
        <v>0</v>
      </c>
      <c r="S53" s="52">
        <v>0</v>
      </c>
      <c r="T53" s="52">
        <v>-1</v>
      </c>
      <c r="U53" s="52">
        <v>-1</v>
      </c>
      <c r="V53" s="52">
        <v>-1</v>
      </c>
      <c r="W53" s="52">
        <v>0</v>
      </c>
      <c r="X53" s="52">
        <v>-1</v>
      </c>
      <c r="Y53" s="52">
        <v>-1</v>
      </c>
      <c r="Z53" s="52">
        <v>0</v>
      </c>
      <c r="AA53" s="52">
        <v>-1</v>
      </c>
      <c r="AB53" s="52">
        <v>0</v>
      </c>
      <c r="AC53" s="52">
        <v>0</v>
      </c>
      <c r="AD53" s="52">
        <v>0</v>
      </c>
      <c r="AE53" s="52">
        <v>0</v>
      </c>
      <c r="AF53" s="52">
        <v>0</v>
      </c>
      <c r="AG53" s="52">
        <v>0</v>
      </c>
      <c r="AH53" s="52">
        <v>0</v>
      </c>
      <c r="AI53" s="52">
        <v>0</v>
      </c>
      <c r="AJ53" s="52">
        <v>0</v>
      </c>
      <c r="AK53" s="52">
        <v>0</v>
      </c>
      <c r="AL53" s="52">
        <v>0</v>
      </c>
      <c r="AM53" s="52">
        <v>0</v>
      </c>
      <c r="AN53" s="52">
        <v>0</v>
      </c>
      <c r="AO53" s="52">
        <v>0</v>
      </c>
      <c r="AP53" s="52">
        <v>5</v>
      </c>
      <c r="AQ53" s="52">
        <v>5</v>
      </c>
      <c r="AR53" s="52">
        <v>0</v>
      </c>
      <c r="AS53" s="52">
        <v>0</v>
      </c>
      <c r="AT53" s="52">
        <v>0</v>
      </c>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row>
    <row r="54" spans="1:70" x14ac:dyDescent="0.25">
      <c r="A54" s="49" t="s">
        <v>328</v>
      </c>
      <c r="B54" s="48" t="s">
        <v>67</v>
      </c>
      <c r="C54" s="52">
        <v>0</v>
      </c>
      <c r="D54" s="52">
        <v>0</v>
      </c>
      <c r="E54" s="52">
        <v>0</v>
      </c>
      <c r="F54" s="52">
        <v>0</v>
      </c>
      <c r="G54" s="52">
        <v>0</v>
      </c>
      <c r="H54" s="52">
        <v>0</v>
      </c>
      <c r="I54" s="52">
        <v>0</v>
      </c>
      <c r="J54" s="52">
        <v>0</v>
      </c>
      <c r="K54" s="52">
        <v>0</v>
      </c>
      <c r="L54" s="52">
        <v>0</v>
      </c>
      <c r="M54" s="52">
        <v>0</v>
      </c>
      <c r="N54" s="52">
        <v>0</v>
      </c>
      <c r="O54" s="52">
        <v>0</v>
      </c>
      <c r="P54" s="52">
        <v>0</v>
      </c>
      <c r="Q54" s="52">
        <v>0</v>
      </c>
      <c r="R54" s="52">
        <v>0</v>
      </c>
      <c r="S54" s="52">
        <v>0</v>
      </c>
      <c r="T54" s="52">
        <v>0</v>
      </c>
      <c r="U54" s="52">
        <v>-2</v>
      </c>
      <c r="V54" s="52">
        <v>0</v>
      </c>
      <c r="W54" s="52">
        <v>0</v>
      </c>
      <c r="X54" s="52">
        <v>0</v>
      </c>
      <c r="Y54" s="52">
        <v>0</v>
      </c>
      <c r="Z54" s="52">
        <v>0</v>
      </c>
      <c r="AA54" s="52">
        <v>0</v>
      </c>
      <c r="AB54" s="52">
        <v>0</v>
      </c>
      <c r="AC54" s="52">
        <v>0</v>
      </c>
      <c r="AD54" s="52">
        <v>0</v>
      </c>
      <c r="AE54" s="52">
        <v>0</v>
      </c>
      <c r="AF54" s="52">
        <v>0</v>
      </c>
      <c r="AG54" s="52">
        <v>0</v>
      </c>
      <c r="AH54" s="52">
        <v>4</v>
      </c>
      <c r="AI54" s="52">
        <v>4</v>
      </c>
      <c r="AJ54" s="52">
        <v>4</v>
      </c>
      <c r="AK54" s="52">
        <v>0</v>
      </c>
      <c r="AL54" s="52">
        <v>4</v>
      </c>
      <c r="AM54" s="52">
        <v>4</v>
      </c>
      <c r="AN54" s="52">
        <v>2</v>
      </c>
      <c r="AO54" s="52">
        <v>4</v>
      </c>
      <c r="AP54" s="52">
        <v>0</v>
      </c>
      <c r="AQ54" s="52">
        <v>0</v>
      </c>
      <c r="AR54" s="52">
        <v>0</v>
      </c>
      <c r="AS54" s="52">
        <v>0</v>
      </c>
      <c r="AT54" s="52">
        <v>0</v>
      </c>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row>
    <row r="55" spans="1:70" x14ac:dyDescent="0.25">
      <c r="A55" s="49" t="s">
        <v>329</v>
      </c>
      <c r="B55" s="48" t="s">
        <v>94</v>
      </c>
      <c r="C55" s="50">
        <v>1</v>
      </c>
      <c r="D55" s="50">
        <v>1</v>
      </c>
      <c r="E55" s="50">
        <v>0</v>
      </c>
      <c r="F55" s="50">
        <v>0</v>
      </c>
      <c r="G55" s="50">
        <v>0</v>
      </c>
      <c r="H55" s="50">
        <v>1</v>
      </c>
      <c r="I55" s="50">
        <v>2</v>
      </c>
      <c r="J55" s="50">
        <v>0</v>
      </c>
      <c r="K55" s="50">
        <v>0</v>
      </c>
      <c r="L55" s="50">
        <v>0</v>
      </c>
      <c r="M55" s="50">
        <v>1</v>
      </c>
      <c r="N55" s="50">
        <v>0</v>
      </c>
      <c r="O55" s="50">
        <v>0</v>
      </c>
      <c r="P55" s="50">
        <v>0</v>
      </c>
      <c r="Q55" s="50">
        <v>0</v>
      </c>
      <c r="R55" s="50">
        <v>1</v>
      </c>
      <c r="S55" s="50">
        <v>0</v>
      </c>
      <c r="T55" s="50">
        <v>1</v>
      </c>
      <c r="U55" s="50">
        <v>0</v>
      </c>
      <c r="V55" s="50">
        <v>0</v>
      </c>
      <c r="W55" s="50">
        <v>0</v>
      </c>
      <c r="X55" s="50">
        <v>1</v>
      </c>
      <c r="Y55" s="50">
        <v>0</v>
      </c>
      <c r="Z55" s="50">
        <v>1</v>
      </c>
      <c r="AA55" s="50">
        <v>0</v>
      </c>
      <c r="AB55" s="50">
        <v>1</v>
      </c>
      <c r="AC55" s="50">
        <v>0</v>
      </c>
      <c r="AD55" s="50">
        <v>1</v>
      </c>
      <c r="AE55" s="50">
        <v>0</v>
      </c>
      <c r="AF55" s="50">
        <v>4</v>
      </c>
      <c r="AG55" s="50">
        <v>0</v>
      </c>
      <c r="AH55" s="50">
        <v>1</v>
      </c>
      <c r="AI55" s="50">
        <v>1</v>
      </c>
      <c r="AJ55" s="50">
        <v>0</v>
      </c>
      <c r="AK55" s="50">
        <v>0</v>
      </c>
      <c r="AL55" s="50">
        <v>1</v>
      </c>
      <c r="AM55" s="50">
        <v>1</v>
      </c>
      <c r="AN55" s="50">
        <v>0</v>
      </c>
      <c r="AO55" s="50">
        <v>0</v>
      </c>
      <c r="AP55" s="50">
        <v>5</v>
      </c>
      <c r="AQ55" s="50">
        <v>0</v>
      </c>
      <c r="AR55" s="50">
        <v>0</v>
      </c>
      <c r="AS55" s="50">
        <v>0</v>
      </c>
      <c r="AT55" s="50">
        <v>0</v>
      </c>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row>
    <row r="56" spans="1:70" x14ac:dyDescent="0.25">
      <c r="A56" s="49" t="s">
        <v>330</v>
      </c>
      <c r="B56" s="48" t="s">
        <v>68</v>
      </c>
      <c r="C56" s="50">
        <v>1</v>
      </c>
      <c r="D56" s="50">
        <v>1</v>
      </c>
      <c r="E56" s="50">
        <v>0</v>
      </c>
      <c r="F56" s="50">
        <v>0</v>
      </c>
      <c r="G56" s="50">
        <v>0</v>
      </c>
      <c r="H56" s="50">
        <v>1</v>
      </c>
      <c r="I56" s="50">
        <v>3</v>
      </c>
      <c r="J56" s="50">
        <v>0</v>
      </c>
      <c r="K56" s="50">
        <v>0</v>
      </c>
      <c r="L56" s="50">
        <v>0</v>
      </c>
      <c r="M56" s="50">
        <v>0</v>
      </c>
      <c r="N56" s="50">
        <v>0</v>
      </c>
      <c r="O56" s="50">
        <v>0</v>
      </c>
      <c r="P56" s="50">
        <v>1</v>
      </c>
      <c r="Q56" s="50">
        <v>1</v>
      </c>
      <c r="R56" s="50">
        <v>2</v>
      </c>
      <c r="S56" s="50">
        <v>0</v>
      </c>
      <c r="T56" s="50">
        <v>2</v>
      </c>
      <c r="U56" s="50">
        <v>0</v>
      </c>
      <c r="V56" s="50">
        <v>0</v>
      </c>
      <c r="W56" s="50">
        <v>0</v>
      </c>
      <c r="X56" s="50">
        <v>1</v>
      </c>
      <c r="Y56" s="50">
        <v>0</v>
      </c>
      <c r="Z56" s="50">
        <v>1</v>
      </c>
      <c r="AA56" s="50">
        <v>0</v>
      </c>
      <c r="AB56" s="50">
        <v>0</v>
      </c>
      <c r="AC56" s="50">
        <v>0</v>
      </c>
      <c r="AD56" s="50">
        <v>0</v>
      </c>
      <c r="AE56" s="50">
        <v>0</v>
      </c>
      <c r="AF56" s="50">
        <v>0</v>
      </c>
      <c r="AG56" s="50">
        <v>0</v>
      </c>
      <c r="AH56" s="50">
        <v>2</v>
      </c>
      <c r="AI56" s="50">
        <v>1</v>
      </c>
      <c r="AJ56" s="50">
        <v>0</v>
      </c>
      <c r="AK56" s="50">
        <v>0</v>
      </c>
      <c r="AL56" s="50">
        <v>1</v>
      </c>
      <c r="AM56" s="50">
        <v>1</v>
      </c>
      <c r="AN56" s="50">
        <v>0</v>
      </c>
      <c r="AO56" s="50">
        <v>0</v>
      </c>
      <c r="AP56" s="50">
        <v>2</v>
      </c>
      <c r="AQ56" s="50">
        <v>0</v>
      </c>
      <c r="AR56" s="50">
        <v>0</v>
      </c>
      <c r="AS56" s="50">
        <v>0</v>
      </c>
      <c r="AT56" s="50">
        <v>0</v>
      </c>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row>
    <row r="57" spans="1:70" x14ac:dyDescent="0.25">
      <c r="A57" s="49" t="s">
        <v>331</v>
      </c>
      <c r="B57" s="48" t="s">
        <v>69</v>
      </c>
      <c r="C57" s="50">
        <v>0</v>
      </c>
      <c r="D57" s="50">
        <v>0</v>
      </c>
      <c r="E57" s="50">
        <v>0</v>
      </c>
      <c r="F57" s="50">
        <v>0</v>
      </c>
      <c r="G57" s="50">
        <v>0</v>
      </c>
      <c r="H57" s="50">
        <v>1</v>
      </c>
      <c r="I57" s="50">
        <v>0</v>
      </c>
      <c r="J57" s="50">
        <v>0</v>
      </c>
      <c r="K57" s="50">
        <v>0</v>
      </c>
      <c r="L57" s="50">
        <v>0</v>
      </c>
      <c r="M57" s="50">
        <v>0</v>
      </c>
      <c r="N57" s="50">
        <v>0</v>
      </c>
      <c r="O57" s="50">
        <v>0</v>
      </c>
      <c r="P57" s="50">
        <v>0</v>
      </c>
      <c r="Q57" s="50">
        <v>1</v>
      </c>
      <c r="R57" s="50">
        <v>0</v>
      </c>
      <c r="S57" s="50">
        <v>0</v>
      </c>
      <c r="T57" s="50">
        <v>0</v>
      </c>
      <c r="U57" s="50">
        <v>0</v>
      </c>
      <c r="V57" s="50">
        <v>0</v>
      </c>
      <c r="W57" s="50">
        <v>0</v>
      </c>
      <c r="X57" s="50">
        <v>0</v>
      </c>
      <c r="Y57" s="50">
        <v>0</v>
      </c>
      <c r="Z57" s="50">
        <v>0</v>
      </c>
      <c r="AA57" s="50">
        <v>0</v>
      </c>
      <c r="AB57" s="50">
        <v>0</v>
      </c>
      <c r="AC57" s="50">
        <v>0</v>
      </c>
      <c r="AD57" s="50">
        <v>0</v>
      </c>
      <c r="AE57" s="50">
        <v>0</v>
      </c>
      <c r="AF57" s="50">
        <v>0</v>
      </c>
      <c r="AG57" s="50">
        <v>0</v>
      </c>
      <c r="AH57" s="50">
        <v>4</v>
      </c>
      <c r="AI57" s="50">
        <v>4</v>
      </c>
      <c r="AJ57" s="50">
        <v>4</v>
      </c>
      <c r="AK57" s="50">
        <v>4</v>
      </c>
      <c r="AL57" s="50">
        <v>2</v>
      </c>
      <c r="AM57" s="50">
        <v>1</v>
      </c>
      <c r="AN57" s="50">
        <v>1</v>
      </c>
      <c r="AO57" s="50">
        <v>0</v>
      </c>
      <c r="AP57" s="50">
        <v>3</v>
      </c>
      <c r="AQ57" s="50">
        <v>0</v>
      </c>
      <c r="AR57" s="50">
        <v>0</v>
      </c>
      <c r="AS57" s="50">
        <v>0</v>
      </c>
      <c r="AT57" s="50">
        <v>1</v>
      </c>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row>
    <row r="58" spans="1:70" x14ac:dyDescent="0.25">
      <c r="A58" s="49" t="s">
        <v>332</v>
      </c>
      <c r="B58" s="48" t="s">
        <v>70</v>
      </c>
      <c r="C58" s="50">
        <v>0</v>
      </c>
      <c r="D58" s="50">
        <v>0</v>
      </c>
      <c r="E58" s="50">
        <v>0</v>
      </c>
      <c r="F58" s="50">
        <v>0</v>
      </c>
      <c r="G58" s="50">
        <v>0</v>
      </c>
      <c r="H58" s="50">
        <v>0</v>
      </c>
      <c r="I58" s="50">
        <v>0</v>
      </c>
      <c r="J58" s="50">
        <v>0</v>
      </c>
      <c r="K58" s="50">
        <v>0</v>
      </c>
      <c r="L58" s="50">
        <v>0</v>
      </c>
      <c r="M58" s="50">
        <v>0</v>
      </c>
      <c r="N58" s="50">
        <v>0</v>
      </c>
      <c r="O58" s="50">
        <v>0</v>
      </c>
      <c r="P58" s="50">
        <v>0</v>
      </c>
      <c r="Q58" s="50">
        <v>0</v>
      </c>
      <c r="R58" s="50">
        <v>0</v>
      </c>
      <c r="S58" s="50">
        <v>0</v>
      </c>
      <c r="T58" s="50">
        <v>0</v>
      </c>
      <c r="U58" s="50">
        <v>0</v>
      </c>
      <c r="V58" s="50">
        <v>0</v>
      </c>
      <c r="W58" s="50">
        <v>0</v>
      </c>
      <c r="X58" s="50">
        <v>0</v>
      </c>
      <c r="Y58" s="50">
        <v>0</v>
      </c>
      <c r="Z58" s="50">
        <v>0</v>
      </c>
      <c r="AA58" s="50">
        <v>0</v>
      </c>
      <c r="AB58" s="50">
        <v>0</v>
      </c>
      <c r="AC58" s="50">
        <v>0</v>
      </c>
      <c r="AD58" s="50">
        <v>0</v>
      </c>
      <c r="AE58" s="50">
        <v>0</v>
      </c>
      <c r="AF58" s="50">
        <v>0</v>
      </c>
      <c r="AG58" s="50">
        <v>0</v>
      </c>
      <c r="AH58" s="50">
        <v>0</v>
      </c>
      <c r="AI58" s="50">
        <v>0</v>
      </c>
      <c r="AJ58" s="50">
        <v>0</v>
      </c>
      <c r="AK58" s="50">
        <v>1</v>
      </c>
      <c r="AL58" s="50">
        <v>0</v>
      </c>
      <c r="AM58" s="50">
        <v>0</v>
      </c>
      <c r="AN58" s="50">
        <v>0</v>
      </c>
      <c r="AO58" s="50">
        <v>0</v>
      </c>
      <c r="AP58" s="50">
        <v>0</v>
      </c>
      <c r="AQ58" s="50">
        <v>0</v>
      </c>
      <c r="AR58" s="50">
        <v>0</v>
      </c>
      <c r="AS58" s="50">
        <v>0</v>
      </c>
      <c r="AT58" s="50">
        <v>0</v>
      </c>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row>
    <row r="59" spans="1:70" x14ac:dyDescent="0.25">
      <c r="A59" s="49" t="s">
        <v>333</v>
      </c>
      <c r="B59" s="48" t="s">
        <v>71</v>
      </c>
      <c r="C59" s="50">
        <v>-1</v>
      </c>
      <c r="D59" s="50">
        <v>-1</v>
      </c>
      <c r="E59" s="50">
        <v>-1</v>
      </c>
      <c r="F59" s="50">
        <v>-1</v>
      </c>
      <c r="G59" s="50">
        <v>0</v>
      </c>
      <c r="H59" s="50">
        <v>0</v>
      </c>
      <c r="I59" s="50">
        <v>0</v>
      </c>
      <c r="J59" s="50">
        <v>0</v>
      </c>
      <c r="K59" s="50">
        <v>0</v>
      </c>
      <c r="L59" s="50">
        <v>0</v>
      </c>
      <c r="M59" s="50">
        <v>0</v>
      </c>
      <c r="N59" s="50">
        <v>0</v>
      </c>
      <c r="O59" s="50">
        <v>0</v>
      </c>
      <c r="P59" s="50">
        <v>0</v>
      </c>
      <c r="Q59" s="50">
        <v>0</v>
      </c>
      <c r="R59" s="50">
        <v>0</v>
      </c>
      <c r="S59" s="50">
        <v>0</v>
      </c>
      <c r="T59" s="50">
        <v>0</v>
      </c>
      <c r="U59" s="50">
        <v>0</v>
      </c>
      <c r="V59" s="50">
        <v>0</v>
      </c>
      <c r="W59" s="50">
        <v>0</v>
      </c>
      <c r="X59" s="50">
        <v>0</v>
      </c>
      <c r="Y59" s="50">
        <v>0</v>
      </c>
      <c r="Z59" s="50">
        <v>0</v>
      </c>
      <c r="AA59" s="50">
        <v>0</v>
      </c>
      <c r="AB59" s="50">
        <v>0</v>
      </c>
      <c r="AC59" s="50">
        <v>0</v>
      </c>
      <c r="AD59" s="50">
        <v>1</v>
      </c>
      <c r="AE59" s="50">
        <v>1</v>
      </c>
      <c r="AF59" s="50">
        <v>1</v>
      </c>
      <c r="AG59" s="50">
        <v>0</v>
      </c>
      <c r="AH59" s="50">
        <v>2</v>
      </c>
      <c r="AI59" s="50">
        <v>0</v>
      </c>
      <c r="AJ59" s="50">
        <v>0</v>
      </c>
      <c r="AK59" s="50">
        <v>4</v>
      </c>
      <c r="AL59" s="50">
        <v>0</v>
      </c>
      <c r="AM59" s="50">
        <v>0</v>
      </c>
      <c r="AN59" s="50">
        <v>0</v>
      </c>
      <c r="AO59" s="50">
        <v>0</v>
      </c>
      <c r="AP59" s="50">
        <v>0</v>
      </c>
      <c r="AQ59" s="50">
        <v>0</v>
      </c>
      <c r="AR59" s="50">
        <v>0</v>
      </c>
      <c r="AS59" s="50">
        <v>0</v>
      </c>
      <c r="AT59" s="50">
        <v>0</v>
      </c>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row>
    <row r="60" spans="1:70" x14ac:dyDescent="0.25">
      <c r="A60" s="49" t="s">
        <v>334</v>
      </c>
      <c r="B60" s="48" t="s">
        <v>72</v>
      </c>
      <c r="C60" s="50">
        <v>0</v>
      </c>
      <c r="D60" s="50">
        <v>0</v>
      </c>
      <c r="E60" s="50">
        <v>0</v>
      </c>
      <c r="F60" s="50">
        <v>2</v>
      </c>
      <c r="G60" s="50">
        <v>2</v>
      </c>
      <c r="H60" s="50">
        <v>0</v>
      </c>
      <c r="I60" s="50">
        <v>0</v>
      </c>
      <c r="J60" s="50">
        <v>0</v>
      </c>
      <c r="K60" s="50">
        <v>0</v>
      </c>
      <c r="L60" s="50">
        <v>0</v>
      </c>
      <c r="M60" s="50">
        <v>0</v>
      </c>
      <c r="N60" s="50">
        <v>0</v>
      </c>
      <c r="O60" s="50">
        <v>0</v>
      </c>
      <c r="P60" s="50">
        <v>0</v>
      </c>
      <c r="Q60" s="50">
        <v>0</v>
      </c>
      <c r="R60" s="50">
        <v>0</v>
      </c>
      <c r="S60" s="50">
        <v>0</v>
      </c>
      <c r="T60" s="50">
        <v>0</v>
      </c>
      <c r="U60" s="50">
        <v>0</v>
      </c>
      <c r="V60" s="50">
        <v>0</v>
      </c>
      <c r="W60" s="50">
        <v>0</v>
      </c>
      <c r="X60" s="50">
        <v>0</v>
      </c>
      <c r="Y60" s="50">
        <v>0</v>
      </c>
      <c r="Z60" s="50">
        <v>0</v>
      </c>
      <c r="AA60" s="50">
        <v>0</v>
      </c>
      <c r="AB60" s="50">
        <v>2</v>
      </c>
      <c r="AC60" s="50">
        <v>0</v>
      </c>
      <c r="AD60" s="50">
        <v>0</v>
      </c>
      <c r="AE60" s="50">
        <v>0</v>
      </c>
      <c r="AF60" s="50">
        <v>0</v>
      </c>
      <c r="AG60" s="50">
        <v>0</v>
      </c>
      <c r="AH60" s="50">
        <v>0</v>
      </c>
      <c r="AI60" s="50">
        <v>0</v>
      </c>
      <c r="AJ60" s="50">
        <v>0</v>
      </c>
      <c r="AK60" s="50">
        <v>0</v>
      </c>
      <c r="AL60" s="50">
        <v>2</v>
      </c>
      <c r="AM60" s="50">
        <v>2</v>
      </c>
      <c r="AN60" s="50">
        <v>1</v>
      </c>
      <c r="AO60" s="50">
        <v>0</v>
      </c>
      <c r="AP60" s="50">
        <v>0</v>
      </c>
      <c r="AQ60" s="50">
        <v>0</v>
      </c>
      <c r="AR60" s="50">
        <v>0</v>
      </c>
      <c r="AS60" s="50">
        <v>0</v>
      </c>
      <c r="AT60" s="50">
        <v>0</v>
      </c>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row>
    <row r="61" spans="1:70" x14ac:dyDescent="0.25">
      <c r="A61" s="49" t="s">
        <v>335</v>
      </c>
      <c r="B61" s="48" t="s">
        <v>73</v>
      </c>
      <c r="C61" s="50">
        <v>0</v>
      </c>
      <c r="D61" s="50">
        <v>0</v>
      </c>
      <c r="E61" s="50">
        <v>5</v>
      </c>
      <c r="F61" s="50">
        <v>4</v>
      </c>
      <c r="G61" s="50">
        <v>1</v>
      </c>
      <c r="H61" s="50">
        <v>3</v>
      </c>
      <c r="I61" s="50">
        <v>0</v>
      </c>
      <c r="J61" s="50">
        <v>0</v>
      </c>
      <c r="K61" s="50">
        <v>-1</v>
      </c>
      <c r="L61" s="50">
        <v>0</v>
      </c>
      <c r="M61" s="50">
        <v>3</v>
      </c>
      <c r="N61" s="50">
        <v>2</v>
      </c>
      <c r="O61" s="50">
        <v>0</v>
      </c>
      <c r="P61" s="50">
        <v>0</v>
      </c>
      <c r="Q61" s="50">
        <v>0</v>
      </c>
      <c r="R61" s="50">
        <v>2</v>
      </c>
      <c r="S61" s="50">
        <v>0</v>
      </c>
      <c r="T61" s="50">
        <v>2</v>
      </c>
      <c r="U61" s="50">
        <v>0</v>
      </c>
      <c r="V61" s="50">
        <v>0</v>
      </c>
      <c r="W61" s="50">
        <v>0</v>
      </c>
      <c r="X61" s="50">
        <v>1</v>
      </c>
      <c r="Y61" s="50">
        <v>0</v>
      </c>
      <c r="Z61" s="50">
        <v>1</v>
      </c>
      <c r="AA61" s="50">
        <v>0</v>
      </c>
      <c r="AB61" s="50">
        <v>2</v>
      </c>
      <c r="AC61" s="50">
        <v>0</v>
      </c>
      <c r="AD61" s="50">
        <v>0</v>
      </c>
      <c r="AE61" s="50">
        <v>0</v>
      </c>
      <c r="AF61" s="50">
        <v>1</v>
      </c>
      <c r="AG61" s="50">
        <v>0</v>
      </c>
      <c r="AH61" s="50">
        <v>5</v>
      </c>
      <c r="AI61" s="50">
        <v>4</v>
      </c>
      <c r="AJ61" s="50">
        <v>4</v>
      </c>
      <c r="AK61" s="50">
        <v>0</v>
      </c>
      <c r="AL61" s="50">
        <v>1</v>
      </c>
      <c r="AM61" s="50">
        <v>1</v>
      </c>
      <c r="AN61" s="50">
        <v>1</v>
      </c>
      <c r="AO61" s="50">
        <v>1</v>
      </c>
      <c r="AP61" s="50">
        <v>1</v>
      </c>
      <c r="AQ61" s="50">
        <v>0</v>
      </c>
      <c r="AR61" s="50">
        <v>0</v>
      </c>
      <c r="AS61" s="50">
        <v>1</v>
      </c>
      <c r="AT61" s="50">
        <v>1</v>
      </c>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row>
    <row r="62" spans="1:70" x14ac:dyDescent="0.25">
      <c r="A62" s="49" t="s">
        <v>336</v>
      </c>
      <c r="B62" s="48" t="s">
        <v>74</v>
      </c>
      <c r="C62" s="50">
        <v>1</v>
      </c>
      <c r="D62" s="50">
        <v>1</v>
      </c>
      <c r="E62" s="50">
        <v>0</v>
      </c>
      <c r="F62" s="50">
        <v>0</v>
      </c>
      <c r="G62" s="50">
        <v>0</v>
      </c>
      <c r="H62" s="50">
        <v>0</v>
      </c>
      <c r="I62" s="50">
        <v>0</v>
      </c>
      <c r="J62" s="50">
        <v>0</v>
      </c>
      <c r="K62" s="50">
        <v>0</v>
      </c>
      <c r="L62" s="50">
        <v>0</v>
      </c>
      <c r="M62" s="50">
        <v>2</v>
      </c>
      <c r="N62" s="50">
        <v>0</v>
      </c>
      <c r="O62" s="50">
        <v>0</v>
      </c>
      <c r="P62" s="50">
        <v>0</v>
      </c>
      <c r="Q62" s="50">
        <v>2</v>
      </c>
      <c r="R62" s="50">
        <v>0</v>
      </c>
      <c r="S62" s="50">
        <v>0</v>
      </c>
      <c r="T62" s="50">
        <v>1</v>
      </c>
      <c r="U62" s="50">
        <v>0</v>
      </c>
      <c r="V62" s="50">
        <v>0</v>
      </c>
      <c r="W62" s="50">
        <v>0</v>
      </c>
      <c r="X62" s="50">
        <v>1</v>
      </c>
      <c r="Y62" s="50">
        <v>0</v>
      </c>
      <c r="Z62" s="50">
        <v>0</v>
      </c>
      <c r="AA62" s="50">
        <v>0</v>
      </c>
      <c r="AB62" s="50">
        <v>2</v>
      </c>
      <c r="AC62" s="50">
        <v>0</v>
      </c>
      <c r="AD62" s="50">
        <v>1</v>
      </c>
      <c r="AE62" s="50">
        <v>0</v>
      </c>
      <c r="AF62" s="50">
        <v>2</v>
      </c>
      <c r="AG62" s="50">
        <v>0</v>
      </c>
      <c r="AH62" s="50">
        <v>4</v>
      </c>
      <c r="AI62" s="50">
        <v>2</v>
      </c>
      <c r="AJ62" s="50">
        <v>-1</v>
      </c>
      <c r="AK62" s="50">
        <v>0</v>
      </c>
      <c r="AL62" s="50">
        <v>0</v>
      </c>
      <c r="AM62" s="50">
        <v>0</v>
      </c>
      <c r="AN62" s="50">
        <v>0</v>
      </c>
      <c r="AO62" s="50">
        <v>0</v>
      </c>
      <c r="AP62" s="50">
        <v>1</v>
      </c>
      <c r="AQ62" s="50">
        <v>0</v>
      </c>
      <c r="AR62" s="50">
        <v>0</v>
      </c>
      <c r="AS62" s="50">
        <v>0</v>
      </c>
      <c r="AT62" s="50">
        <v>0</v>
      </c>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row>
    <row r="63" spans="1:70" x14ac:dyDescent="0.25">
      <c r="A63" s="49" t="s">
        <v>337</v>
      </c>
      <c r="B63" s="48" t="s">
        <v>204</v>
      </c>
      <c r="C63" s="50">
        <v>0</v>
      </c>
      <c r="D63" s="50">
        <v>0</v>
      </c>
      <c r="E63" s="50">
        <v>0</v>
      </c>
      <c r="F63" s="50">
        <v>0</v>
      </c>
      <c r="G63" s="50">
        <v>0</v>
      </c>
      <c r="H63" s="50">
        <v>0</v>
      </c>
      <c r="I63" s="50">
        <v>0</v>
      </c>
      <c r="J63" s="50">
        <v>0</v>
      </c>
      <c r="K63" s="50">
        <v>0</v>
      </c>
      <c r="L63" s="50">
        <v>0</v>
      </c>
      <c r="M63" s="50">
        <v>0</v>
      </c>
      <c r="N63" s="50">
        <v>0</v>
      </c>
      <c r="O63" s="50">
        <v>0</v>
      </c>
      <c r="P63" s="50">
        <v>0</v>
      </c>
      <c r="Q63" s="50">
        <v>0</v>
      </c>
      <c r="R63" s="50">
        <v>0</v>
      </c>
      <c r="S63" s="50">
        <v>0</v>
      </c>
      <c r="T63" s="50">
        <v>0</v>
      </c>
      <c r="U63" s="50">
        <v>0</v>
      </c>
      <c r="V63" s="50">
        <v>0</v>
      </c>
      <c r="W63" s="50">
        <v>0</v>
      </c>
      <c r="X63" s="50">
        <v>0</v>
      </c>
      <c r="Y63" s="50">
        <v>0</v>
      </c>
      <c r="Z63" s="50">
        <v>0</v>
      </c>
      <c r="AA63" s="50">
        <v>0</v>
      </c>
      <c r="AB63" s="50">
        <v>0</v>
      </c>
      <c r="AC63" s="50">
        <v>0</v>
      </c>
      <c r="AD63" s="50">
        <v>0</v>
      </c>
      <c r="AE63" s="50">
        <v>0</v>
      </c>
      <c r="AF63" s="50">
        <v>0</v>
      </c>
      <c r="AG63" s="50">
        <v>0</v>
      </c>
      <c r="AH63" s="50">
        <v>0</v>
      </c>
      <c r="AI63" s="50">
        <v>0</v>
      </c>
      <c r="AJ63" s="50">
        <v>0</v>
      </c>
      <c r="AK63" s="50">
        <v>0</v>
      </c>
      <c r="AL63" s="50">
        <v>0</v>
      </c>
      <c r="AM63" s="50">
        <v>0</v>
      </c>
      <c r="AN63" s="50">
        <v>0</v>
      </c>
      <c r="AO63" s="50">
        <v>0</v>
      </c>
      <c r="AP63" s="50">
        <v>0</v>
      </c>
      <c r="AQ63" s="50">
        <v>0</v>
      </c>
      <c r="AR63" s="50">
        <v>0</v>
      </c>
      <c r="AS63" s="50">
        <v>0</v>
      </c>
      <c r="AT63" s="50">
        <v>0</v>
      </c>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row>
    <row r="64" spans="1:70" x14ac:dyDescent="0.25">
      <c r="A64" s="49" t="s">
        <v>338</v>
      </c>
      <c r="B64" s="48" t="s">
        <v>75</v>
      </c>
      <c r="C64" s="50">
        <v>2</v>
      </c>
      <c r="D64" s="50">
        <v>2</v>
      </c>
      <c r="E64" s="50">
        <v>2</v>
      </c>
      <c r="F64" s="50">
        <v>0</v>
      </c>
      <c r="G64" s="50">
        <v>0</v>
      </c>
      <c r="H64" s="50">
        <v>0</v>
      </c>
      <c r="I64" s="50">
        <v>0</v>
      </c>
      <c r="J64" s="50">
        <v>0</v>
      </c>
      <c r="K64" s="50">
        <v>0</v>
      </c>
      <c r="L64" s="50">
        <v>0</v>
      </c>
      <c r="M64" s="50">
        <v>0</v>
      </c>
      <c r="N64" s="50">
        <v>0</v>
      </c>
      <c r="O64" s="50">
        <v>0</v>
      </c>
      <c r="P64" s="50">
        <v>0</v>
      </c>
      <c r="Q64" s="50">
        <v>0</v>
      </c>
      <c r="R64" s="50">
        <v>0</v>
      </c>
      <c r="S64" s="50">
        <v>0</v>
      </c>
      <c r="T64" s="50">
        <v>0</v>
      </c>
      <c r="U64" s="50">
        <v>0</v>
      </c>
      <c r="V64" s="50">
        <v>0</v>
      </c>
      <c r="W64" s="50">
        <v>0</v>
      </c>
      <c r="X64" s="50">
        <v>0</v>
      </c>
      <c r="Y64" s="50">
        <v>0</v>
      </c>
      <c r="Z64" s="50">
        <v>0</v>
      </c>
      <c r="AA64" s="50">
        <v>0</v>
      </c>
      <c r="AB64" s="50">
        <v>2</v>
      </c>
      <c r="AC64" s="50">
        <v>0</v>
      </c>
      <c r="AD64" s="50">
        <v>2</v>
      </c>
      <c r="AE64" s="50">
        <v>0</v>
      </c>
      <c r="AF64" s="50">
        <v>0</v>
      </c>
      <c r="AG64" s="50">
        <v>0</v>
      </c>
      <c r="AH64" s="50">
        <v>0</v>
      </c>
      <c r="AI64" s="50">
        <v>0</v>
      </c>
      <c r="AJ64" s="50">
        <v>0</v>
      </c>
      <c r="AK64" s="50">
        <v>0</v>
      </c>
      <c r="AL64" s="50">
        <v>0</v>
      </c>
      <c r="AM64" s="50">
        <v>0</v>
      </c>
      <c r="AN64" s="50">
        <v>0</v>
      </c>
      <c r="AO64" s="50">
        <v>0</v>
      </c>
      <c r="AP64" s="50">
        <v>0</v>
      </c>
      <c r="AQ64" s="50">
        <v>0</v>
      </c>
      <c r="AR64" s="50">
        <v>0</v>
      </c>
      <c r="AS64" s="50">
        <v>0</v>
      </c>
      <c r="AT64" s="50">
        <v>0</v>
      </c>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row>
    <row r="65" spans="1:70" x14ac:dyDescent="0.25">
      <c r="A65" s="49" t="s">
        <v>339</v>
      </c>
      <c r="B65" s="48" t="s">
        <v>101</v>
      </c>
      <c r="C65" s="50">
        <v>2</v>
      </c>
      <c r="D65" s="50">
        <v>2</v>
      </c>
      <c r="E65" s="50">
        <v>2</v>
      </c>
      <c r="F65" s="50">
        <v>2</v>
      </c>
      <c r="G65" s="50">
        <v>4</v>
      </c>
      <c r="H65" s="50">
        <v>0</v>
      </c>
      <c r="I65" s="50">
        <v>0</v>
      </c>
      <c r="J65" s="50">
        <v>0</v>
      </c>
      <c r="K65" s="50">
        <v>0</v>
      </c>
      <c r="L65" s="50">
        <v>0</v>
      </c>
      <c r="M65" s="50">
        <v>0</v>
      </c>
      <c r="N65" s="50">
        <v>0</v>
      </c>
      <c r="O65" s="50">
        <v>0</v>
      </c>
      <c r="P65" s="50">
        <v>2</v>
      </c>
      <c r="Q65" s="50">
        <v>1</v>
      </c>
      <c r="R65" s="50">
        <v>-1</v>
      </c>
      <c r="S65" s="50">
        <v>0</v>
      </c>
      <c r="T65" s="50">
        <v>0</v>
      </c>
      <c r="U65" s="50">
        <v>0</v>
      </c>
      <c r="V65" s="50">
        <v>0</v>
      </c>
      <c r="W65" s="50">
        <v>0</v>
      </c>
      <c r="X65" s="50">
        <v>0</v>
      </c>
      <c r="Y65" s="50">
        <v>0</v>
      </c>
      <c r="Z65" s="50">
        <v>0</v>
      </c>
      <c r="AA65" s="50">
        <v>0</v>
      </c>
      <c r="AB65" s="50">
        <v>0</v>
      </c>
      <c r="AC65" s="50">
        <v>0</v>
      </c>
      <c r="AD65" s="50">
        <v>0</v>
      </c>
      <c r="AE65" s="50">
        <v>0</v>
      </c>
      <c r="AF65" s="50">
        <v>0</v>
      </c>
      <c r="AG65" s="50">
        <v>0</v>
      </c>
      <c r="AH65" s="50">
        <v>2</v>
      </c>
      <c r="AI65" s="50">
        <v>4</v>
      </c>
      <c r="AJ65" s="50">
        <v>4</v>
      </c>
      <c r="AK65" s="50">
        <v>1</v>
      </c>
      <c r="AL65" s="50">
        <v>2</v>
      </c>
      <c r="AM65" s="50">
        <v>2</v>
      </c>
      <c r="AN65" s="50">
        <v>0</v>
      </c>
      <c r="AO65" s="50">
        <v>1</v>
      </c>
      <c r="AP65" s="50">
        <v>4</v>
      </c>
      <c r="AQ65" s="50">
        <v>0</v>
      </c>
      <c r="AR65" s="50">
        <v>0</v>
      </c>
      <c r="AS65" s="50">
        <v>0</v>
      </c>
      <c r="AT65" s="50">
        <v>0</v>
      </c>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row>
    <row r="66" spans="1:70" x14ac:dyDescent="0.25">
      <c r="A66" s="49" t="s">
        <v>340</v>
      </c>
      <c r="B66" s="48" t="s">
        <v>77</v>
      </c>
      <c r="C66" s="50">
        <v>0</v>
      </c>
      <c r="D66" s="50">
        <v>4</v>
      </c>
      <c r="E66" s="50">
        <v>0</v>
      </c>
      <c r="F66" s="50">
        <v>0</v>
      </c>
      <c r="G66" s="50">
        <v>0</v>
      </c>
      <c r="H66" s="50">
        <v>2</v>
      </c>
      <c r="I66" s="50">
        <v>0</v>
      </c>
      <c r="J66" s="50">
        <v>0</v>
      </c>
      <c r="K66" s="50">
        <v>0</v>
      </c>
      <c r="L66" s="50">
        <v>0</v>
      </c>
      <c r="M66" s="50">
        <v>0</v>
      </c>
      <c r="N66" s="50">
        <v>0</v>
      </c>
      <c r="O66" s="50">
        <v>2</v>
      </c>
      <c r="P66" s="50">
        <v>0</v>
      </c>
      <c r="Q66" s="50">
        <v>3</v>
      </c>
      <c r="R66" s="50">
        <v>1</v>
      </c>
      <c r="S66" s="50">
        <v>0</v>
      </c>
      <c r="T66" s="50">
        <v>1</v>
      </c>
      <c r="U66" s="50">
        <v>0</v>
      </c>
      <c r="V66" s="50">
        <v>0</v>
      </c>
      <c r="W66" s="50">
        <v>0</v>
      </c>
      <c r="X66" s="50">
        <v>1</v>
      </c>
      <c r="Y66" s="50">
        <v>0</v>
      </c>
      <c r="Z66" s="50">
        <v>0</v>
      </c>
      <c r="AA66" s="50">
        <v>0</v>
      </c>
      <c r="AB66" s="50">
        <v>1</v>
      </c>
      <c r="AC66" s="50">
        <v>0</v>
      </c>
      <c r="AD66" s="50">
        <v>2</v>
      </c>
      <c r="AE66" s="50">
        <v>0</v>
      </c>
      <c r="AF66" s="50">
        <v>2</v>
      </c>
      <c r="AG66" s="50">
        <v>0</v>
      </c>
      <c r="AH66" s="50">
        <v>2</v>
      </c>
      <c r="AI66" s="50">
        <v>0</v>
      </c>
      <c r="AJ66" s="50">
        <v>0</v>
      </c>
      <c r="AK66" s="50">
        <v>0</v>
      </c>
      <c r="AL66" s="50">
        <v>1</v>
      </c>
      <c r="AM66" s="50">
        <v>1</v>
      </c>
      <c r="AN66" s="50">
        <v>0</v>
      </c>
      <c r="AO66" s="50">
        <v>0</v>
      </c>
      <c r="AP66" s="50">
        <v>0</v>
      </c>
      <c r="AQ66" s="50">
        <v>0</v>
      </c>
      <c r="AR66" s="50">
        <v>0</v>
      </c>
      <c r="AS66" s="50">
        <v>0</v>
      </c>
      <c r="AT66" s="50">
        <v>0</v>
      </c>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row>
    <row r="67" spans="1:70" x14ac:dyDescent="0.25">
      <c r="A67" s="49" t="s">
        <v>341</v>
      </c>
      <c r="B67" s="48" t="s">
        <v>218</v>
      </c>
      <c r="C67" s="50">
        <v>2</v>
      </c>
      <c r="D67" s="50">
        <v>2</v>
      </c>
      <c r="E67" s="50">
        <v>-1</v>
      </c>
      <c r="F67" s="50">
        <v>0</v>
      </c>
      <c r="G67" s="50">
        <v>0</v>
      </c>
      <c r="H67" s="50">
        <v>0</v>
      </c>
      <c r="I67" s="50">
        <v>0</v>
      </c>
      <c r="J67" s="50">
        <v>0</v>
      </c>
      <c r="K67" s="50">
        <v>0</v>
      </c>
      <c r="L67" s="50">
        <v>0</v>
      </c>
      <c r="M67" s="50">
        <v>-3</v>
      </c>
      <c r="N67" s="50">
        <v>0</v>
      </c>
      <c r="O67" s="50">
        <v>0</v>
      </c>
      <c r="P67" s="50">
        <v>0</v>
      </c>
      <c r="Q67" s="50">
        <v>-1</v>
      </c>
      <c r="R67" s="50">
        <v>0</v>
      </c>
      <c r="S67" s="50">
        <v>0</v>
      </c>
      <c r="T67" s="50">
        <v>0</v>
      </c>
      <c r="U67" s="50">
        <v>0</v>
      </c>
      <c r="V67" s="50">
        <v>0</v>
      </c>
      <c r="W67" s="50">
        <v>0</v>
      </c>
      <c r="X67" s="50">
        <v>0</v>
      </c>
      <c r="Y67" s="50">
        <v>0</v>
      </c>
      <c r="Z67" s="50">
        <v>0</v>
      </c>
      <c r="AA67" s="50">
        <v>0</v>
      </c>
      <c r="AB67" s="50">
        <v>-1</v>
      </c>
      <c r="AC67" s="50">
        <v>0</v>
      </c>
      <c r="AD67" s="50">
        <v>0</v>
      </c>
      <c r="AE67" s="50">
        <v>0</v>
      </c>
      <c r="AF67" s="50">
        <v>0</v>
      </c>
      <c r="AG67" s="50">
        <v>0</v>
      </c>
      <c r="AH67" s="50">
        <v>2</v>
      </c>
      <c r="AI67" s="50">
        <v>0</v>
      </c>
      <c r="AJ67" s="50">
        <v>0</v>
      </c>
      <c r="AK67" s="50">
        <v>0</v>
      </c>
      <c r="AL67" s="50">
        <v>0</v>
      </c>
      <c r="AM67" s="50">
        <v>0</v>
      </c>
      <c r="AN67" s="50">
        <v>0</v>
      </c>
      <c r="AO67" s="50">
        <v>0</v>
      </c>
      <c r="AP67" s="50">
        <v>0</v>
      </c>
      <c r="AQ67" s="50">
        <v>0</v>
      </c>
      <c r="AR67" s="50">
        <v>0</v>
      </c>
      <c r="AS67" s="50">
        <v>0</v>
      </c>
      <c r="AT67" s="50">
        <v>0</v>
      </c>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row>
    <row r="68" spans="1:70" x14ac:dyDescent="0.25">
      <c r="A68" s="49" t="s">
        <v>342</v>
      </c>
      <c r="B68" s="48" t="s">
        <v>35</v>
      </c>
      <c r="C68" s="50">
        <v>2</v>
      </c>
      <c r="D68" s="50">
        <v>2</v>
      </c>
      <c r="E68" s="50">
        <v>2</v>
      </c>
      <c r="F68" s="50">
        <v>0</v>
      </c>
      <c r="G68" s="50">
        <v>0</v>
      </c>
      <c r="H68" s="50">
        <v>0</v>
      </c>
      <c r="I68" s="50">
        <v>0</v>
      </c>
      <c r="J68" s="50">
        <v>0</v>
      </c>
      <c r="K68" s="50">
        <v>0</v>
      </c>
      <c r="L68" s="50">
        <v>0</v>
      </c>
      <c r="M68" s="50">
        <v>0</v>
      </c>
      <c r="N68" s="50">
        <v>0</v>
      </c>
      <c r="O68" s="50">
        <v>0</v>
      </c>
      <c r="P68" s="50">
        <v>0</v>
      </c>
      <c r="Q68" s="50">
        <v>0</v>
      </c>
      <c r="R68" s="50">
        <v>5</v>
      </c>
      <c r="S68" s="50">
        <v>5</v>
      </c>
      <c r="T68" s="50">
        <v>0</v>
      </c>
      <c r="U68" s="50">
        <v>0</v>
      </c>
      <c r="V68" s="50">
        <v>0</v>
      </c>
      <c r="W68" s="50">
        <v>0</v>
      </c>
      <c r="X68" s="50">
        <v>0</v>
      </c>
      <c r="Y68" s="50">
        <v>0</v>
      </c>
      <c r="Z68" s="50">
        <v>0</v>
      </c>
      <c r="AA68" s="50">
        <v>0</v>
      </c>
      <c r="AB68" s="50">
        <v>1</v>
      </c>
      <c r="AC68" s="50">
        <v>0</v>
      </c>
      <c r="AD68" s="50">
        <v>2</v>
      </c>
      <c r="AE68" s="50">
        <v>2</v>
      </c>
      <c r="AF68" s="50">
        <v>0</v>
      </c>
      <c r="AG68" s="50">
        <v>0</v>
      </c>
      <c r="AH68" s="50">
        <v>0</v>
      </c>
      <c r="AI68" s="50">
        <v>0</v>
      </c>
      <c r="AJ68" s="50">
        <v>0</v>
      </c>
      <c r="AK68" s="50">
        <v>0</v>
      </c>
      <c r="AL68" s="50">
        <v>1</v>
      </c>
      <c r="AM68" s="50">
        <v>0</v>
      </c>
      <c r="AN68" s="50">
        <v>0</v>
      </c>
      <c r="AO68" s="50">
        <v>0</v>
      </c>
      <c r="AP68" s="50">
        <v>0</v>
      </c>
      <c r="AQ68" s="50">
        <v>0</v>
      </c>
      <c r="AR68" s="50">
        <v>0</v>
      </c>
      <c r="AS68" s="50">
        <v>0</v>
      </c>
      <c r="AT68" s="50">
        <v>0</v>
      </c>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row>
    <row r="69" spans="1:70" x14ac:dyDescent="0.25">
      <c r="A69" s="54" t="s">
        <v>343</v>
      </c>
      <c r="B69" s="48" t="s">
        <v>79</v>
      </c>
      <c r="C69" s="50">
        <v>0</v>
      </c>
      <c r="D69" s="50">
        <v>0</v>
      </c>
      <c r="E69" s="50">
        <v>0</v>
      </c>
      <c r="F69" s="50">
        <v>0</v>
      </c>
      <c r="G69" s="50">
        <v>0</v>
      </c>
      <c r="H69" s="50">
        <v>0</v>
      </c>
      <c r="I69" s="50">
        <v>0</v>
      </c>
      <c r="J69" s="50">
        <v>0</v>
      </c>
      <c r="K69" s="50">
        <v>0</v>
      </c>
      <c r="L69" s="50">
        <v>0</v>
      </c>
      <c r="M69" s="50">
        <v>0</v>
      </c>
      <c r="N69" s="50">
        <v>0</v>
      </c>
      <c r="O69" s="50">
        <v>0</v>
      </c>
      <c r="P69" s="50">
        <v>5</v>
      </c>
      <c r="Q69" s="50">
        <v>0</v>
      </c>
      <c r="R69" s="50">
        <v>0</v>
      </c>
      <c r="S69" s="50">
        <v>0</v>
      </c>
      <c r="T69" s="50">
        <v>0</v>
      </c>
      <c r="U69" s="50">
        <v>0</v>
      </c>
      <c r="V69" s="50">
        <v>0</v>
      </c>
      <c r="W69" s="50">
        <v>0</v>
      </c>
      <c r="X69" s="50">
        <v>0</v>
      </c>
      <c r="Y69" s="50">
        <v>0</v>
      </c>
      <c r="Z69" s="50">
        <v>0</v>
      </c>
      <c r="AA69" s="50">
        <v>0</v>
      </c>
      <c r="AB69" s="50">
        <v>0</v>
      </c>
      <c r="AC69" s="50">
        <v>0</v>
      </c>
      <c r="AD69" s="50">
        <v>0</v>
      </c>
      <c r="AE69" s="50">
        <v>0</v>
      </c>
      <c r="AF69" s="50">
        <v>0</v>
      </c>
      <c r="AG69" s="50">
        <v>0</v>
      </c>
      <c r="AH69" s="50">
        <v>0</v>
      </c>
      <c r="AI69" s="50">
        <v>0</v>
      </c>
      <c r="AJ69" s="50">
        <v>0</v>
      </c>
      <c r="AK69" s="50">
        <v>0</v>
      </c>
      <c r="AL69" s="50">
        <v>0</v>
      </c>
      <c r="AM69" s="50">
        <v>0</v>
      </c>
      <c r="AN69" s="50">
        <v>1</v>
      </c>
      <c r="AO69" s="50">
        <v>0</v>
      </c>
      <c r="AP69" s="50">
        <v>0</v>
      </c>
      <c r="AQ69" s="50">
        <v>0</v>
      </c>
      <c r="AR69" s="50">
        <v>0</v>
      </c>
      <c r="AS69" s="50">
        <v>0</v>
      </c>
      <c r="AT69" s="50">
        <v>0</v>
      </c>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row>
    <row r="70" spans="1:70" x14ac:dyDescent="0.25">
      <c r="A70" s="49" t="s">
        <v>344</v>
      </c>
      <c r="B70" s="48" t="s">
        <v>133</v>
      </c>
      <c r="C70" s="50">
        <v>0</v>
      </c>
      <c r="D70" s="50">
        <v>0</v>
      </c>
      <c r="E70" s="50">
        <v>0</v>
      </c>
      <c r="F70" s="50">
        <v>0</v>
      </c>
      <c r="G70" s="50">
        <v>0</v>
      </c>
      <c r="H70" s="50">
        <v>0</v>
      </c>
      <c r="I70" s="50">
        <v>0</v>
      </c>
      <c r="J70" s="50">
        <v>0</v>
      </c>
      <c r="K70" s="50">
        <v>0</v>
      </c>
      <c r="L70" s="50">
        <v>2</v>
      </c>
      <c r="M70" s="50">
        <v>2</v>
      </c>
      <c r="N70" s="50">
        <v>0</v>
      </c>
      <c r="O70" s="50">
        <v>0</v>
      </c>
      <c r="P70" s="50">
        <v>5</v>
      </c>
      <c r="Q70" s="50">
        <v>0</v>
      </c>
      <c r="R70" s="50">
        <v>0</v>
      </c>
      <c r="S70" s="50">
        <v>0</v>
      </c>
      <c r="T70" s="50">
        <v>1</v>
      </c>
      <c r="U70" s="50">
        <v>1</v>
      </c>
      <c r="V70" s="50">
        <v>1</v>
      </c>
      <c r="W70" s="50">
        <v>2</v>
      </c>
      <c r="X70" s="50">
        <v>0</v>
      </c>
      <c r="Y70" s="50">
        <v>1</v>
      </c>
      <c r="Z70" s="50">
        <v>-1</v>
      </c>
      <c r="AA70" s="50">
        <v>1</v>
      </c>
      <c r="AB70" s="50">
        <v>1</v>
      </c>
      <c r="AC70" s="50">
        <v>0</v>
      </c>
      <c r="AD70" s="50">
        <v>0</v>
      </c>
      <c r="AE70" s="50">
        <v>0</v>
      </c>
      <c r="AF70" s="50">
        <v>0</v>
      </c>
      <c r="AG70" s="50">
        <v>0</v>
      </c>
      <c r="AH70" s="50">
        <v>2</v>
      </c>
      <c r="AI70" s="50">
        <v>0</v>
      </c>
      <c r="AJ70" s="50">
        <v>0</v>
      </c>
      <c r="AK70" s="50">
        <v>0</v>
      </c>
      <c r="AL70" s="50">
        <v>0</v>
      </c>
      <c r="AM70" s="50">
        <v>0</v>
      </c>
      <c r="AN70" s="50">
        <v>1</v>
      </c>
      <c r="AO70" s="50">
        <v>0</v>
      </c>
      <c r="AP70" s="50">
        <v>0</v>
      </c>
      <c r="AQ70" s="50">
        <v>0</v>
      </c>
      <c r="AR70" s="50">
        <v>0</v>
      </c>
      <c r="AS70" s="50">
        <v>0</v>
      </c>
      <c r="AT70" s="50">
        <v>2</v>
      </c>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row>
    <row r="71" spans="1:70" x14ac:dyDescent="0.25">
      <c r="A71" s="49" t="s">
        <v>345</v>
      </c>
      <c r="B71" s="48" t="s">
        <v>80</v>
      </c>
      <c r="C71" s="50">
        <v>0</v>
      </c>
      <c r="D71" s="50">
        <v>0</v>
      </c>
      <c r="E71" s="50">
        <v>0</v>
      </c>
      <c r="F71" s="50">
        <v>0</v>
      </c>
      <c r="G71" s="50">
        <v>0</v>
      </c>
      <c r="H71" s="50">
        <v>0</v>
      </c>
      <c r="I71" s="50">
        <v>0</v>
      </c>
      <c r="J71" s="50">
        <v>0</v>
      </c>
      <c r="K71" s="50">
        <v>0</v>
      </c>
      <c r="L71" s="50">
        <v>0</v>
      </c>
      <c r="M71" s="50">
        <v>1</v>
      </c>
      <c r="N71" s="50">
        <v>-1</v>
      </c>
      <c r="O71" s="50">
        <v>0</v>
      </c>
      <c r="P71" s="50">
        <v>5</v>
      </c>
      <c r="Q71" s="50">
        <v>0</v>
      </c>
      <c r="R71" s="50">
        <v>0</v>
      </c>
      <c r="S71" s="50">
        <v>0</v>
      </c>
      <c r="T71" s="50">
        <v>0</v>
      </c>
      <c r="U71" s="50">
        <v>0</v>
      </c>
      <c r="V71" s="50">
        <v>0</v>
      </c>
      <c r="W71" s="50">
        <v>0</v>
      </c>
      <c r="X71" s="50">
        <v>-1</v>
      </c>
      <c r="Y71" s="50">
        <v>0</v>
      </c>
      <c r="Z71" s="50">
        <v>1</v>
      </c>
      <c r="AA71" s="50">
        <v>0</v>
      </c>
      <c r="AB71" s="50">
        <v>0</v>
      </c>
      <c r="AC71" s="50">
        <v>0</v>
      </c>
      <c r="AD71" s="50">
        <v>0</v>
      </c>
      <c r="AE71" s="50">
        <v>0</v>
      </c>
      <c r="AF71" s="50">
        <v>0</v>
      </c>
      <c r="AG71" s="50">
        <v>0</v>
      </c>
      <c r="AH71" s="50">
        <v>2</v>
      </c>
      <c r="AI71" s="50">
        <v>0</v>
      </c>
      <c r="AJ71" s="50">
        <v>0</v>
      </c>
      <c r="AK71" s="50">
        <v>0</v>
      </c>
      <c r="AL71" s="50">
        <v>0</v>
      </c>
      <c r="AM71" s="50">
        <v>0</v>
      </c>
      <c r="AN71" s="50">
        <v>1</v>
      </c>
      <c r="AO71" s="50">
        <v>0</v>
      </c>
      <c r="AP71" s="50">
        <v>0</v>
      </c>
      <c r="AQ71" s="50">
        <v>0</v>
      </c>
      <c r="AR71" s="50">
        <v>0</v>
      </c>
      <c r="AS71" s="50">
        <v>0</v>
      </c>
      <c r="AT71" s="50">
        <v>0</v>
      </c>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row>
    <row r="72" spans="1:70" x14ac:dyDescent="0.25">
      <c r="A72" s="49" t="s">
        <v>346</v>
      </c>
      <c r="B72" s="48" t="s">
        <v>81</v>
      </c>
      <c r="C72" s="50">
        <v>1</v>
      </c>
      <c r="D72" s="50">
        <v>0</v>
      </c>
      <c r="E72" s="50">
        <v>1</v>
      </c>
      <c r="F72" s="50">
        <v>0</v>
      </c>
      <c r="G72" s="50">
        <v>0</v>
      </c>
      <c r="H72" s="50">
        <v>-2</v>
      </c>
      <c r="I72" s="50">
        <v>0</v>
      </c>
      <c r="J72" s="50">
        <v>0</v>
      </c>
      <c r="K72" s="50">
        <v>0</v>
      </c>
      <c r="L72" s="50">
        <v>1</v>
      </c>
      <c r="M72" s="50">
        <v>1</v>
      </c>
      <c r="N72" s="50">
        <v>1</v>
      </c>
      <c r="O72" s="50">
        <v>0</v>
      </c>
      <c r="P72" s="50">
        <v>4</v>
      </c>
      <c r="Q72" s="50">
        <v>0</v>
      </c>
      <c r="R72" s="50">
        <v>1</v>
      </c>
      <c r="S72" s="50">
        <v>1</v>
      </c>
      <c r="T72" s="50">
        <v>1</v>
      </c>
      <c r="U72" s="50">
        <v>1</v>
      </c>
      <c r="V72" s="50">
        <v>1</v>
      </c>
      <c r="W72" s="50">
        <v>1</v>
      </c>
      <c r="X72" s="50">
        <v>1</v>
      </c>
      <c r="Y72" s="50">
        <v>1</v>
      </c>
      <c r="Z72" s="50">
        <v>1</v>
      </c>
      <c r="AA72" s="50">
        <v>1</v>
      </c>
      <c r="AB72" s="50">
        <v>1</v>
      </c>
      <c r="AC72" s="50">
        <v>0</v>
      </c>
      <c r="AD72" s="50">
        <v>0</v>
      </c>
      <c r="AE72" s="50">
        <v>0</v>
      </c>
      <c r="AF72" s="50">
        <v>0</v>
      </c>
      <c r="AG72" s="50">
        <v>0</v>
      </c>
      <c r="AH72" s="50">
        <v>2</v>
      </c>
      <c r="AI72" s="50">
        <v>0</v>
      </c>
      <c r="AJ72" s="50">
        <v>0</v>
      </c>
      <c r="AK72" s="50">
        <v>0</v>
      </c>
      <c r="AL72" s="50">
        <v>0</v>
      </c>
      <c r="AM72" s="50">
        <v>0</v>
      </c>
      <c r="AN72" s="50">
        <v>0</v>
      </c>
      <c r="AO72" s="50">
        <v>0</v>
      </c>
      <c r="AP72" s="50">
        <v>0</v>
      </c>
      <c r="AQ72" s="50">
        <v>0</v>
      </c>
      <c r="AR72" s="50">
        <v>0</v>
      </c>
      <c r="AS72" s="50">
        <v>0</v>
      </c>
      <c r="AT72" s="50">
        <v>2</v>
      </c>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row>
    <row r="73" spans="1:70" x14ac:dyDescent="0.25">
      <c r="A73" s="49" t="s">
        <v>347</v>
      </c>
      <c r="B73" s="48" t="s">
        <v>115</v>
      </c>
      <c r="C73" s="50">
        <v>0</v>
      </c>
      <c r="D73" s="50">
        <v>0</v>
      </c>
      <c r="E73" s="50">
        <v>0</v>
      </c>
      <c r="F73" s="50">
        <v>0</v>
      </c>
      <c r="G73" s="50">
        <v>0</v>
      </c>
      <c r="H73" s="50">
        <v>0</v>
      </c>
      <c r="I73" s="50">
        <v>0</v>
      </c>
      <c r="J73" s="50">
        <v>0</v>
      </c>
      <c r="K73" s="50">
        <v>0</v>
      </c>
      <c r="L73" s="50">
        <v>1</v>
      </c>
      <c r="M73" s="50">
        <v>1</v>
      </c>
      <c r="N73" s="50">
        <v>1</v>
      </c>
      <c r="O73" s="50">
        <v>0</v>
      </c>
      <c r="P73" s="50">
        <v>3</v>
      </c>
      <c r="Q73" s="50">
        <v>0</v>
      </c>
      <c r="R73" s="50">
        <v>0</v>
      </c>
      <c r="S73" s="50">
        <v>0</v>
      </c>
      <c r="T73" s="50">
        <v>1</v>
      </c>
      <c r="U73" s="50">
        <v>1</v>
      </c>
      <c r="V73" s="50">
        <v>1</v>
      </c>
      <c r="W73" s="50">
        <v>2</v>
      </c>
      <c r="X73" s="50">
        <v>0</v>
      </c>
      <c r="Y73" s="50">
        <v>0</v>
      </c>
      <c r="Z73" s="50">
        <v>0</v>
      </c>
      <c r="AA73" s="50">
        <v>1</v>
      </c>
      <c r="AB73" s="50">
        <v>1</v>
      </c>
      <c r="AC73" s="50">
        <v>0</v>
      </c>
      <c r="AD73" s="50">
        <v>0</v>
      </c>
      <c r="AE73" s="50">
        <v>0</v>
      </c>
      <c r="AF73" s="50">
        <v>0</v>
      </c>
      <c r="AG73" s="50">
        <v>0</v>
      </c>
      <c r="AH73" s="50">
        <v>2</v>
      </c>
      <c r="AI73" s="50">
        <v>0</v>
      </c>
      <c r="AJ73" s="50">
        <v>0</v>
      </c>
      <c r="AK73" s="50">
        <v>0</v>
      </c>
      <c r="AL73" s="50">
        <v>0</v>
      </c>
      <c r="AM73" s="50">
        <v>0</v>
      </c>
      <c r="AN73" s="50">
        <v>0</v>
      </c>
      <c r="AO73" s="50">
        <v>0</v>
      </c>
      <c r="AP73" s="50">
        <v>0</v>
      </c>
      <c r="AQ73" s="50">
        <v>0</v>
      </c>
      <c r="AR73" s="50">
        <v>0</v>
      </c>
      <c r="AS73" s="50">
        <v>0</v>
      </c>
      <c r="AT73" s="50">
        <v>2</v>
      </c>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row>
    <row r="74" spans="1:70" x14ac:dyDescent="0.25">
      <c r="A74" s="49" t="s">
        <v>348</v>
      </c>
      <c r="B74" s="48" t="s">
        <v>116</v>
      </c>
      <c r="C74" s="50">
        <v>0</v>
      </c>
      <c r="D74" s="50">
        <v>0</v>
      </c>
      <c r="E74" s="50">
        <v>0</v>
      </c>
      <c r="F74" s="50">
        <v>2</v>
      </c>
      <c r="G74" s="50">
        <v>1</v>
      </c>
      <c r="H74" s="50">
        <v>0</v>
      </c>
      <c r="I74" s="50">
        <v>0</v>
      </c>
      <c r="J74" s="50">
        <v>0</v>
      </c>
      <c r="K74" s="50">
        <v>0</v>
      </c>
      <c r="L74" s="50">
        <v>-1</v>
      </c>
      <c r="M74" s="50">
        <v>2</v>
      </c>
      <c r="N74" s="50">
        <v>-1</v>
      </c>
      <c r="O74" s="50">
        <v>0</v>
      </c>
      <c r="P74" s="50">
        <v>2</v>
      </c>
      <c r="Q74" s="50">
        <v>0</v>
      </c>
      <c r="R74" s="50">
        <v>0</v>
      </c>
      <c r="S74" s="50">
        <v>0</v>
      </c>
      <c r="T74" s="50">
        <v>0</v>
      </c>
      <c r="U74" s="50">
        <v>-1</v>
      </c>
      <c r="V74" s="50">
        <v>0</v>
      </c>
      <c r="W74" s="50">
        <v>0</v>
      </c>
      <c r="X74" s="50">
        <v>0</v>
      </c>
      <c r="Y74" s="50">
        <v>0</v>
      </c>
      <c r="Z74" s="50">
        <v>0</v>
      </c>
      <c r="AA74" s="50">
        <v>0</v>
      </c>
      <c r="AB74" s="50">
        <v>2</v>
      </c>
      <c r="AC74" s="50">
        <v>0</v>
      </c>
      <c r="AD74" s="50">
        <v>0</v>
      </c>
      <c r="AE74" s="50">
        <v>0</v>
      </c>
      <c r="AF74" s="50">
        <v>0</v>
      </c>
      <c r="AG74" s="50">
        <v>0</v>
      </c>
      <c r="AH74" s="50">
        <v>2</v>
      </c>
      <c r="AI74" s="50">
        <v>0</v>
      </c>
      <c r="AJ74" s="50">
        <v>0</v>
      </c>
      <c r="AK74" s="50">
        <v>0</v>
      </c>
      <c r="AL74" s="50">
        <v>2</v>
      </c>
      <c r="AM74" s="50">
        <v>-1</v>
      </c>
      <c r="AN74" s="50">
        <v>2</v>
      </c>
      <c r="AO74" s="50">
        <v>-1</v>
      </c>
      <c r="AP74" s="50">
        <v>0</v>
      </c>
      <c r="AQ74" s="50">
        <v>0</v>
      </c>
      <c r="AR74" s="50">
        <v>4</v>
      </c>
      <c r="AS74" s="50">
        <v>0</v>
      </c>
      <c r="AT74" s="50"/>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row>
    <row r="75" spans="1:70" x14ac:dyDescent="0.25">
      <c r="A75" s="49" t="s">
        <v>349</v>
      </c>
      <c r="B75" s="48" t="s">
        <v>82</v>
      </c>
      <c r="C75" s="50">
        <v>0</v>
      </c>
      <c r="D75" s="50">
        <v>0</v>
      </c>
      <c r="E75" s="50">
        <v>0</v>
      </c>
      <c r="F75" s="50">
        <v>0</v>
      </c>
      <c r="G75" s="50">
        <v>0</v>
      </c>
      <c r="H75" s="50">
        <v>0</v>
      </c>
      <c r="I75" s="50">
        <v>0</v>
      </c>
      <c r="J75" s="50">
        <v>0</v>
      </c>
      <c r="K75" s="50">
        <v>1</v>
      </c>
      <c r="L75" s="50">
        <v>2</v>
      </c>
      <c r="M75" s="50">
        <v>2</v>
      </c>
      <c r="N75" s="50">
        <v>2</v>
      </c>
      <c r="O75" s="50">
        <v>0</v>
      </c>
      <c r="P75" s="50">
        <v>2</v>
      </c>
      <c r="Q75" s="50">
        <v>0</v>
      </c>
      <c r="R75" s="50">
        <v>2</v>
      </c>
      <c r="S75" s="50">
        <v>2</v>
      </c>
      <c r="T75" s="50">
        <v>2</v>
      </c>
      <c r="U75" s="50">
        <v>2</v>
      </c>
      <c r="V75" s="50">
        <v>0</v>
      </c>
      <c r="W75" s="50">
        <v>2</v>
      </c>
      <c r="X75" s="50">
        <v>2</v>
      </c>
      <c r="Y75" s="50">
        <v>1</v>
      </c>
      <c r="Z75" s="50">
        <v>1</v>
      </c>
      <c r="AA75" s="50">
        <v>1</v>
      </c>
      <c r="AB75" s="50">
        <v>1</v>
      </c>
      <c r="AC75" s="50">
        <v>0</v>
      </c>
      <c r="AD75" s="50">
        <v>1</v>
      </c>
      <c r="AE75" s="50">
        <v>0</v>
      </c>
      <c r="AF75" s="50">
        <v>1</v>
      </c>
      <c r="AG75" s="50">
        <v>0</v>
      </c>
      <c r="AH75" s="50">
        <v>2</v>
      </c>
      <c r="AI75" s="50">
        <v>0</v>
      </c>
      <c r="AJ75" s="50">
        <v>1</v>
      </c>
      <c r="AK75" s="50">
        <v>0</v>
      </c>
      <c r="AL75" s="50">
        <v>0</v>
      </c>
      <c r="AM75" s="50">
        <v>0</v>
      </c>
      <c r="AN75" s="50">
        <v>1</v>
      </c>
      <c r="AO75" s="50">
        <v>0</v>
      </c>
      <c r="AP75" s="50">
        <v>4</v>
      </c>
      <c r="AQ75" s="50">
        <v>0</v>
      </c>
      <c r="AR75" s="50">
        <v>0</v>
      </c>
      <c r="AS75" s="50">
        <v>2</v>
      </c>
      <c r="AT75" s="50"/>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row>
    <row r="76" spans="1:70" ht="25.5" x14ac:dyDescent="0.25">
      <c r="A76" s="49" t="s">
        <v>350</v>
      </c>
      <c r="B76" s="48" t="s">
        <v>83</v>
      </c>
      <c r="C76" s="50">
        <v>0</v>
      </c>
      <c r="D76" s="50">
        <v>1</v>
      </c>
      <c r="E76" s="50">
        <v>0</v>
      </c>
      <c r="F76" s="50">
        <v>0</v>
      </c>
      <c r="G76" s="50">
        <v>0</v>
      </c>
      <c r="H76" s="50">
        <v>0</v>
      </c>
      <c r="I76" s="50">
        <v>0</v>
      </c>
      <c r="J76" s="50">
        <v>0</v>
      </c>
      <c r="K76" s="50">
        <v>0</v>
      </c>
      <c r="L76" s="50">
        <v>1</v>
      </c>
      <c r="M76" s="50">
        <v>0</v>
      </c>
      <c r="N76" s="50">
        <v>0</v>
      </c>
      <c r="O76" s="50">
        <v>0</v>
      </c>
      <c r="P76" s="50">
        <v>3</v>
      </c>
      <c r="Q76" s="50">
        <v>0</v>
      </c>
      <c r="R76" s="50">
        <v>1</v>
      </c>
      <c r="S76" s="50">
        <v>1</v>
      </c>
      <c r="T76" s="50">
        <v>1</v>
      </c>
      <c r="U76" s="50">
        <v>1</v>
      </c>
      <c r="V76" s="50">
        <v>1</v>
      </c>
      <c r="W76" s="50">
        <v>1</v>
      </c>
      <c r="X76" s="50">
        <v>1</v>
      </c>
      <c r="Y76" s="50">
        <v>1</v>
      </c>
      <c r="Z76" s="50">
        <v>1</v>
      </c>
      <c r="AA76" s="50">
        <v>1</v>
      </c>
      <c r="AB76" s="50">
        <v>0</v>
      </c>
      <c r="AC76" s="50">
        <v>0</v>
      </c>
      <c r="AD76" s="50">
        <v>1</v>
      </c>
      <c r="AE76" s="50">
        <v>0</v>
      </c>
      <c r="AF76" s="50">
        <v>0</v>
      </c>
      <c r="AG76" s="50">
        <v>0</v>
      </c>
      <c r="AH76" s="50">
        <v>2</v>
      </c>
      <c r="AI76" s="50">
        <v>0</v>
      </c>
      <c r="AJ76" s="50">
        <v>0</v>
      </c>
      <c r="AK76" s="50">
        <v>0</v>
      </c>
      <c r="AL76" s="50">
        <v>0</v>
      </c>
      <c r="AM76" s="50">
        <v>0</v>
      </c>
      <c r="AN76" s="50">
        <v>1</v>
      </c>
      <c r="AO76" s="50">
        <v>0</v>
      </c>
      <c r="AP76" s="50">
        <v>0</v>
      </c>
      <c r="AQ76" s="50">
        <v>0</v>
      </c>
      <c r="AR76" s="50">
        <v>0</v>
      </c>
      <c r="AS76" s="50">
        <v>0</v>
      </c>
      <c r="AT76" s="50"/>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row>
    <row r="77" spans="1:70" ht="25.5" x14ac:dyDescent="0.25">
      <c r="A77" s="49" t="s">
        <v>351</v>
      </c>
      <c r="B77" s="48" t="s">
        <v>84</v>
      </c>
      <c r="C77" s="50">
        <v>0</v>
      </c>
      <c r="D77" s="50">
        <v>0</v>
      </c>
      <c r="E77" s="50">
        <v>0</v>
      </c>
      <c r="F77" s="50">
        <v>0</v>
      </c>
      <c r="G77" s="50">
        <v>0</v>
      </c>
      <c r="H77" s="50">
        <v>0</v>
      </c>
      <c r="I77" s="50">
        <v>0</v>
      </c>
      <c r="J77" s="50">
        <v>0</v>
      </c>
      <c r="K77" s="50">
        <v>0</v>
      </c>
      <c r="L77" s="50">
        <v>0</v>
      </c>
      <c r="M77" s="50">
        <v>1</v>
      </c>
      <c r="N77" s="50">
        <v>0</v>
      </c>
      <c r="O77" s="50">
        <v>0</v>
      </c>
      <c r="P77" s="50">
        <v>2</v>
      </c>
      <c r="Q77" s="50">
        <v>0</v>
      </c>
      <c r="R77" s="50">
        <v>2</v>
      </c>
      <c r="S77" s="50">
        <v>0</v>
      </c>
      <c r="T77" s="50">
        <v>2</v>
      </c>
      <c r="U77" s="50">
        <v>0</v>
      </c>
      <c r="V77" s="50">
        <v>2</v>
      </c>
      <c r="W77" s="50">
        <v>0</v>
      </c>
      <c r="X77" s="50">
        <v>2</v>
      </c>
      <c r="Y77" s="50">
        <v>0</v>
      </c>
      <c r="Z77" s="50">
        <v>2</v>
      </c>
      <c r="AA77" s="50">
        <v>0</v>
      </c>
      <c r="AB77" s="50">
        <v>2</v>
      </c>
      <c r="AC77" s="50">
        <v>0</v>
      </c>
      <c r="AD77" s="50">
        <v>0</v>
      </c>
      <c r="AE77" s="50">
        <v>0</v>
      </c>
      <c r="AF77" s="50">
        <v>0</v>
      </c>
      <c r="AG77" s="50">
        <v>0</v>
      </c>
      <c r="AH77" s="50">
        <v>0</v>
      </c>
      <c r="AI77" s="50">
        <v>0</v>
      </c>
      <c r="AJ77" s="50">
        <v>0</v>
      </c>
      <c r="AK77" s="50">
        <v>0</v>
      </c>
      <c r="AL77" s="50">
        <v>0</v>
      </c>
      <c r="AM77" s="50">
        <v>0</v>
      </c>
      <c r="AN77" s="50">
        <v>0</v>
      </c>
      <c r="AO77" s="50">
        <v>0</v>
      </c>
      <c r="AP77" s="50">
        <v>0</v>
      </c>
      <c r="AQ77" s="50">
        <v>0</v>
      </c>
      <c r="AR77" s="50">
        <v>0</v>
      </c>
      <c r="AS77" s="50">
        <v>0</v>
      </c>
      <c r="AT77" s="50"/>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row>
    <row r="78" spans="1:70" x14ac:dyDescent="0.25">
      <c r="A78" s="49" t="s">
        <v>352</v>
      </c>
      <c r="B78" s="48" t="s">
        <v>16</v>
      </c>
      <c r="C78" s="50">
        <v>0</v>
      </c>
      <c r="D78" s="50">
        <v>2</v>
      </c>
      <c r="E78" s="50">
        <v>0</v>
      </c>
      <c r="F78" s="50">
        <v>0</v>
      </c>
      <c r="G78" s="50">
        <v>0</v>
      </c>
      <c r="H78" s="50">
        <v>0</v>
      </c>
      <c r="I78" s="50">
        <v>0</v>
      </c>
      <c r="J78" s="50">
        <v>0</v>
      </c>
      <c r="K78" s="50">
        <v>5</v>
      </c>
      <c r="L78" s="50">
        <v>1</v>
      </c>
      <c r="M78" s="50">
        <v>1</v>
      </c>
      <c r="N78" s="50">
        <v>1</v>
      </c>
      <c r="O78" s="50">
        <v>0</v>
      </c>
      <c r="P78" s="50">
        <v>2</v>
      </c>
      <c r="Q78" s="50">
        <v>0</v>
      </c>
      <c r="R78" s="50">
        <v>2</v>
      </c>
      <c r="S78" s="50">
        <v>2</v>
      </c>
      <c r="T78" s="50">
        <v>2</v>
      </c>
      <c r="U78" s="50">
        <v>2</v>
      </c>
      <c r="V78" s="50">
        <v>2</v>
      </c>
      <c r="W78" s="50">
        <v>2</v>
      </c>
      <c r="X78" s="50">
        <v>2</v>
      </c>
      <c r="Y78" s="50">
        <v>2</v>
      </c>
      <c r="Z78" s="50">
        <v>2</v>
      </c>
      <c r="AA78" s="50">
        <v>2</v>
      </c>
      <c r="AB78" s="50">
        <v>2</v>
      </c>
      <c r="AC78" s="50">
        <v>0</v>
      </c>
      <c r="AD78" s="50">
        <v>2</v>
      </c>
      <c r="AE78" s="50">
        <v>0</v>
      </c>
      <c r="AF78" s="50">
        <v>0</v>
      </c>
      <c r="AG78" s="50">
        <v>0</v>
      </c>
      <c r="AH78" s="50">
        <v>2</v>
      </c>
      <c r="AI78" s="50">
        <v>0</v>
      </c>
      <c r="AJ78" s="50">
        <v>0</v>
      </c>
      <c r="AK78" s="50">
        <v>0</v>
      </c>
      <c r="AL78" s="50">
        <v>0</v>
      </c>
      <c r="AM78" s="50">
        <v>0</v>
      </c>
      <c r="AN78" s="50">
        <v>0</v>
      </c>
      <c r="AO78" s="50">
        <v>0</v>
      </c>
      <c r="AP78" s="50">
        <v>0</v>
      </c>
      <c r="AQ78" s="50">
        <v>0</v>
      </c>
      <c r="AR78" s="50">
        <v>0</v>
      </c>
      <c r="AS78" s="50">
        <v>0</v>
      </c>
      <c r="AT78" s="50">
        <v>2</v>
      </c>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row>
    <row r="79" spans="1:70" x14ac:dyDescent="0.25">
      <c r="A79" s="49" t="s">
        <v>353</v>
      </c>
      <c r="B79" s="48" t="s">
        <v>17</v>
      </c>
      <c r="C79" s="50">
        <v>0</v>
      </c>
      <c r="D79" s="50">
        <v>0</v>
      </c>
      <c r="E79" s="50">
        <v>0</v>
      </c>
      <c r="F79" s="50">
        <v>0</v>
      </c>
      <c r="G79" s="50">
        <v>0</v>
      </c>
      <c r="H79" s="50">
        <v>-3</v>
      </c>
      <c r="I79" s="50">
        <v>-1</v>
      </c>
      <c r="J79" s="50">
        <v>0</v>
      </c>
      <c r="K79" s="50">
        <v>0</v>
      </c>
      <c r="L79" s="50">
        <v>0</v>
      </c>
      <c r="M79" s="50">
        <v>-1</v>
      </c>
      <c r="N79" s="50">
        <v>0</v>
      </c>
      <c r="O79" s="50">
        <v>0</v>
      </c>
      <c r="P79" s="50">
        <v>0</v>
      </c>
      <c r="Q79" s="50">
        <v>0</v>
      </c>
      <c r="R79" s="50">
        <v>-1</v>
      </c>
      <c r="S79" s="50">
        <v>0</v>
      </c>
      <c r="T79" s="50">
        <v>-1</v>
      </c>
      <c r="U79" s="50">
        <v>0</v>
      </c>
      <c r="V79" s="50">
        <v>0</v>
      </c>
      <c r="W79" s="50">
        <v>0</v>
      </c>
      <c r="X79" s="50">
        <v>-1</v>
      </c>
      <c r="Y79" s="50">
        <v>2</v>
      </c>
      <c r="Z79" s="50">
        <v>-1</v>
      </c>
      <c r="AA79" s="50">
        <v>0</v>
      </c>
      <c r="AB79" s="50">
        <v>-1</v>
      </c>
      <c r="AC79" s="50">
        <v>-2</v>
      </c>
      <c r="AD79" s="50">
        <v>-1</v>
      </c>
      <c r="AE79" s="50">
        <v>0</v>
      </c>
      <c r="AF79" s="50">
        <v>-1</v>
      </c>
      <c r="AG79" s="50">
        <v>0</v>
      </c>
      <c r="AH79" s="50">
        <v>2</v>
      </c>
      <c r="AI79" s="50">
        <v>0</v>
      </c>
      <c r="AJ79" s="50">
        <v>-2</v>
      </c>
      <c r="AK79" s="50">
        <v>4</v>
      </c>
      <c r="AL79" s="50">
        <v>-2</v>
      </c>
      <c r="AM79" s="50">
        <v>-2</v>
      </c>
      <c r="AN79" s="50">
        <v>0</v>
      </c>
      <c r="AO79" s="50">
        <v>-2</v>
      </c>
      <c r="AP79" s="50">
        <v>0</v>
      </c>
      <c r="AQ79" s="50">
        <v>-2</v>
      </c>
      <c r="AR79" s="50">
        <v>0</v>
      </c>
      <c r="AS79" s="50">
        <v>0</v>
      </c>
      <c r="AT79" s="50">
        <v>0</v>
      </c>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row>
    <row r="80" spans="1:70" ht="25.5" x14ac:dyDescent="0.25">
      <c r="A80" s="49" t="s">
        <v>354</v>
      </c>
      <c r="B80" s="48" t="s">
        <v>142</v>
      </c>
      <c r="C80" s="50">
        <v>4</v>
      </c>
      <c r="D80" s="50">
        <v>4</v>
      </c>
      <c r="E80" s="50">
        <v>3</v>
      </c>
      <c r="F80" s="50">
        <v>3</v>
      </c>
      <c r="G80" s="50">
        <v>0</v>
      </c>
      <c r="H80" s="50">
        <v>2</v>
      </c>
      <c r="I80" s="50">
        <v>1</v>
      </c>
      <c r="J80" s="50">
        <v>0</v>
      </c>
      <c r="K80" s="50">
        <v>2</v>
      </c>
      <c r="L80" s="50">
        <v>0</v>
      </c>
      <c r="M80" s="50">
        <v>3</v>
      </c>
      <c r="N80" s="50">
        <v>0</v>
      </c>
      <c r="O80" s="50">
        <v>0</v>
      </c>
      <c r="P80" s="50">
        <v>0</v>
      </c>
      <c r="Q80" s="50">
        <v>0</v>
      </c>
      <c r="R80" s="50">
        <v>0</v>
      </c>
      <c r="S80" s="50">
        <v>0</v>
      </c>
      <c r="T80" s="50">
        <v>0</v>
      </c>
      <c r="U80" s="50">
        <v>0</v>
      </c>
      <c r="V80" s="50">
        <v>1</v>
      </c>
      <c r="W80" s="50">
        <v>1</v>
      </c>
      <c r="X80" s="50">
        <v>1</v>
      </c>
      <c r="Y80" s="50">
        <v>0</v>
      </c>
      <c r="Z80" s="50">
        <v>2</v>
      </c>
      <c r="AA80" s="50">
        <v>2</v>
      </c>
      <c r="AB80" s="50">
        <v>4</v>
      </c>
      <c r="AC80" s="50">
        <v>0</v>
      </c>
      <c r="AD80" s="50">
        <v>2</v>
      </c>
      <c r="AE80" s="50">
        <v>0</v>
      </c>
      <c r="AF80" s="50">
        <v>1</v>
      </c>
      <c r="AG80" s="50">
        <v>0</v>
      </c>
      <c r="AH80" s="50">
        <v>3</v>
      </c>
      <c r="AI80" s="50">
        <v>3</v>
      </c>
      <c r="AJ80" s="50">
        <v>2</v>
      </c>
      <c r="AK80" s="50">
        <v>0</v>
      </c>
      <c r="AL80" s="50">
        <v>2</v>
      </c>
      <c r="AM80" s="50">
        <v>2</v>
      </c>
      <c r="AN80" s="50">
        <v>0</v>
      </c>
      <c r="AO80" s="50">
        <v>1</v>
      </c>
      <c r="AP80" s="50">
        <v>2</v>
      </c>
      <c r="AQ80" s="50">
        <v>0</v>
      </c>
      <c r="AR80" s="50">
        <v>0</v>
      </c>
      <c r="AS80" s="50">
        <v>0</v>
      </c>
      <c r="AT80" s="50">
        <v>0</v>
      </c>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row>
    <row r="81" spans="1:70" ht="25.5" x14ac:dyDescent="0.25">
      <c r="A81" s="49" t="s">
        <v>355</v>
      </c>
      <c r="B81" s="48" t="s">
        <v>143</v>
      </c>
      <c r="C81" s="50">
        <v>4</v>
      </c>
      <c r="D81" s="50">
        <v>4</v>
      </c>
      <c r="E81" s="50">
        <v>3</v>
      </c>
      <c r="F81" s="50">
        <v>3</v>
      </c>
      <c r="G81" s="50">
        <v>0</v>
      </c>
      <c r="H81" s="50">
        <v>2</v>
      </c>
      <c r="I81" s="50">
        <v>1</v>
      </c>
      <c r="J81" s="50">
        <v>0</v>
      </c>
      <c r="K81" s="50">
        <v>2</v>
      </c>
      <c r="L81" s="50">
        <v>0</v>
      </c>
      <c r="M81" s="50">
        <v>3</v>
      </c>
      <c r="N81" s="50">
        <v>0</v>
      </c>
      <c r="O81" s="50">
        <v>0</v>
      </c>
      <c r="P81" s="50">
        <v>0</v>
      </c>
      <c r="Q81" s="50">
        <v>0</v>
      </c>
      <c r="R81" s="50">
        <v>0</v>
      </c>
      <c r="S81" s="50">
        <v>0</v>
      </c>
      <c r="T81" s="50">
        <v>0</v>
      </c>
      <c r="U81" s="50">
        <v>0</v>
      </c>
      <c r="V81" s="50">
        <v>1</v>
      </c>
      <c r="W81" s="50">
        <v>1</v>
      </c>
      <c r="X81" s="50">
        <v>1</v>
      </c>
      <c r="Y81" s="50">
        <v>0</v>
      </c>
      <c r="Z81" s="50">
        <v>2</v>
      </c>
      <c r="AA81" s="50">
        <v>2</v>
      </c>
      <c r="AB81" s="50">
        <v>4</v>
      </c>
      <c r="AC81" s="50">
        <v>0</v>
      </c>
      <c r="AD81" s="50">
        <v>2</v>
      </c>
      <c r="AE81" s="50">
        <v>0</v>
      </c>
      <c r="AF81" s="50">
        <v>1</v>
      </c>
      <c r="AG81" s="50">
        <v>0</v>
      </c>
      <c r="AH81" s="50">
        <v>3</v>
      </c>
      <c r="AI81" s="50">
        <v>3</v>
      </c>
      <c r="AJ81" s="50">
        <v>2</v>
      </c>
      <c r="AK81" s="50">
        <v>0</v>
      </c>
      <c r="AL81" s="50">
        <v>2</v>
      </c>
      <c r="AM81" s="50">
        <v>2</v>
      </c>
      <c r="AN81" s="50">
        <v>0</v>
      </c>
      <c r="AO81" s="50">
        <v>1</v>
      </c>
      <c r="AP81" s="50">
        <v>2</v>
      </c>
      <c r="AQ81" s="50">
        <v>0</v>
      </c>
      <c r="AR81" s="50">
        <v>0</v>
      </c>
      <c r="AS81" s="50">
        <v>0</v>
      </c>
      <c r="AT81" s="50">
        <v>0</v>
      </c>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row>
    <row r="82" spans="1:70" x14ac:dyDescent="0.25">
      <c r="A82" s="49" t="s">
        <v>356</v>
      </c>
      <c r="B82" s="48" t="s">
        <v>97</v>
      </c>
      <c r="C82" s="50">
        <v>0</v>
      </c>
      <c r="D82" s="50">
        <v>0</v>
      </c>
      <c r="E82" s="50">
        <v>1</v>
      </c>
      <c r="F82" s="50">
        <v>1</v>
      </c>
      <c r="G82" s="50">
        <v>0</v>
      </c>
      <c r="H82" s="50">
        <v>-1</v>
      </c>
      <c r="I82" s="50">
        <v>0</v>
      </c>
      <c r="J82" s="50">
        <v>0</v>
      </c>
      <c r="K82" s="50">
        <v>0</v>
      </c>
      <c r="L82" s="50">
        <v>3</v>
      </c>
      <c r="M82" s="50">
        <v>3</v>
      </c>
      <c r="N82" s="50">
        <v>2</v>
      </c>
      <c r="O82" s="50">
        <v>0</v>
      </c>
      <c r="P82" s="50">
        <v>2</v>
      </c>
      <c r="Q82" s="50">
        <v>2</v>
      </c>
      <c r="R82" s="50">
        <v>1</v>
      </c>
      <c r="S82" s="50">
        <v>1</v>
      </c>
      <c r="T82" s="50">
        <v>1</v>
      </c>
      <c r="U82" s="50">
        <v>0</v>
      </c>
      <c r="V82" s="50">
        <v>0</v>
      </c>
      <c r="W82" s="50">
        <v>0</v>
      </c>
      <c r="X82" s="50">
        <v>0</v>
      </c>
      <c r="Y82" s="50">
        <v>0</v>
      </c>
      <c r="Z82" s="50">
        <v>0</v>
      </c>
      <c r="AA82" s="50">
        <v>0</v>
      </c>
      <c r="AB82" s="50">
        <v>0</v>
      </c>
      <c r="AC82" s="50">
        <v>0</v>
      </c>
      <c r="AD82" s="50">
        <v>-1</v>
      </c>
      <c r="AE82" s="50">
        <v>0</v>
      </c>
      <c r="AF82" s="50">
        <v>-1</v>
      </c>
      <c r="AG82" s="50">
        <v>0</v>
      </c>
      <c r="AH82" s="50">
        <v>2</v>
      </c>
      <c r="AI82" s="50">
        <v>0</v>
      </c>
      <c r="AJ82" s="50">
        <v>2</v>
      </c>
      <c r="AK82" s="50">
        <v>0</v>
      </c>
      <c r="AL82" s="50">
        <v>0</v>
      </c>
      <c r="AM82" s="50">
        <v>0</v>
      </c>
      <c r="AN82" s="50">
        <v>0</v>
      </c>
      <c r="AO82" s="50">
        <v>0</v>
      </c>
      <c r="AP82" s="50">
        <v>0</v>
      </c>
      <c r="AQ82" s="50">
        <v>0</v>
      </c>
      <c r="AR82" s="50">
        <v>0</v>
      </c>
      <c r="AS82" s="50">
        <v>0</v>
      </c>
      <c r="AT82" s="50">
        <v>0</v>
      </c>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row>
    <row r="83" spans="1:70" x14ac:dyDescent="0.25">
      <c r="A83" s="49" t="s">
        <v>197</v>
      </c>
      <c r="B83" s="48" t="s">
        <v>196</v>
      </c>
      <c r="C83" s="50">
        <v>0</v>
      </c>
      <c r="D83" s="50">
        <v>0</v>
      </c>
      <c r="E83" s="50">
        <v>0</v>
      </c>
      <c r="F83" s="50">
        <v>0</v>
      </c>
      <c r="G83" s="50">
        <v>0</v>
      </c>
      <c r="H83" s="50">
        <v>0</v>
      </c>
      <c r="I83" s="50">
        <v>0</v>
      </c>
      <c r="J83" s="50">
        <v>0</v>
      </c>
      <c r="K83" s="50">
        <v>0</v>
      </c>
      <c r="L83" s="50">
        <v>0</v>
      </c>
      <c r="M83" s="50">
        <v>0</v>
      </c>
      <c r="N83" s="50">
        <v>0</v>
      </c>
      <c r="O83" s="50">
        <v>0</v>
      </c>
      <c r="P83" s="50">
        <v>0</v>
      </c>
      <c r="Q83" s="50">
        <v>0</v>
      </c>
      <c r="R83" s="50">
        <v>0</v>
      </c>
      <c r="S83" s="50">
        <v>0</v>
      </c>
      <c r="T83" s="50">
        <v>0</v>
      </c>
      <c r="U83" s="50">
        <v>0</v>
      </c>
      <c r="V83" s="50">
        <v>0</v>
      </c>
      <c r="W83" s="50">
        <v>0</v>
      </c>
      <c r="X83" s="50">
        <v>0</v>
      </c>
      <c r="Y83" s="50">
        <v>0</v>
      </c>
      <c r="Z83" s="50">
        <v>0</v>
      </c>
      <c r="AA83" s="50">
        <v>0</v>
      </c>
      <c r="AB83" s="50">
        <v>0</v>
      </c>
      <c r="AC83" s="50">
        <v>0</v>
      </c>
      <c r="AD83" s="50">
        <v>0</v>
      </c>
      <c r="AE83" s="50">
        <v>0</v>
      </c>
      <c r="AF83" s="50">
        <v>0</v>
      </c>
      <c r="AG83" s="50">
        <v>0</v>
      </c>
      <c r="AH83" s="50">
        <v>0</v>
      </c>
      <c r="AI83" s="50">
        <v>0</v>
      </c>
      <c r="AJ83" s="50">
        <v>0</v>
      </c>
      <c r="AK83" s="50">
        <v>0</v>
      </c>
      <c r="AL83" s="50">
        <v>0</v>
      </c>
      <c r="AM83" s="50">
        <v>0</v>
      </c>
      <c r="AN83" s="50">
        <v>0</v>
      </c>
      <c r="AO83" s="50">
        <v>0</v>
      </c>
      <c r="AP83" s="50">
        <v>0</v>
      </c>
      <c r="AQ83" s="50">
        <v>0</v>
      </c>
      <c r="AR83" s="50">
        <v>0</v>
      </c>
      <c r="AS83" s="50">
        <v>4</v>
      </c>
      <c r="AT83" s="50">
        <v>0</v>
      </c>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row>
    <row r="84" spans="1:70" x14ac:dyDescent="0.25">
      <c r="A84" s="49" t="s">
        <v>357</v>
      </c>
      <c r="B84" s="48" t="s">
        <v>102</v>
      </c>
      <c r="C84" s="50">
        <v>0</v>
      </c>
      <c r="D84" s="50">
        <v>0</v>
      </c>
      <c r="E84" s="50">
        <v>4</v>
      </c>
      <c r="F84" s="50">
        <v>4</v>
      </c>
      <c r="G84" s="50">
        <v>0</v>
      </c>
      <c r="H84" s="50">
        <v>0</v>
      </c>
      <c r="I84" s="50">
        <v>0</v>
      </c>
      <c r="J84" s="50">
        <v>0</v>
      </c>
      <c r="K84" s="50">
        <v>0</v>
      </c>
      <c r="L84" s="50">
        <v>2</v>
      </c>
      <c r="M84" s="50">
        <v>2</v>
      </c>
      <c r="N84" s="50">
        <v>2</v>
      </c>
      <c r="O84" s="50">
        <v>0</v>
      </c>
      <c r="P84" s="50">
        <v>0</v>
      </c>
      <c r="Q84" s="50">
        <v>0</v>
      </c>
      <c r="R84" s="50">
        <v>0</v>
      </c>
      <c r="S84" s="50">
        <v>0</v>
      </c>
      <c r="T84" s="50">
        <v>0</v>
      </c>
      <c r="U84" s="50">
        <v>0</v>
      </c>
      <c r="V84" s="50">
        <v>0</v>
      </c>
      <c r="W84" s="50">
        <v>0</v>
      </c>
      <c r="X84" s="50">
        <v>0</v>
      </c>
      <c r="Y84" s="50">
        <v>0</v>
      </c>
      <c r="Z84" s="50">
        <v>0</v>
      </c>
      <c r="AA84" s="50">
        <v>0</v>
      </c>
      <c r="AB84" s="50">
        <v>2</v>
      </c>
      <c r="AC84" s="50">
        <v>0</v>
      </c>
      <c r="AD84" s="50">
        <v>0</v>
      </c>
      <c r="AE84" s="50">
        <v>0</v>
      </c>
      <c r="AF84" s="50">
        <v>0</v>
      </c>
      <c r="AG84" s="50">
        <v>0</v>
      </c>
      <c r="AH84" s="50">
        <v>0</v>
      </c>
      <c r="AI84" s="50">
        <v>0</v>
      </c>
      <c r="AJ84" s="50">
        <v>0</v>
      </c>
      <c r="AK84" s="50">
        <v>0</v>
      </c>
      <c r="AL84" s="50">
        <v>0</v>
      </c>
      <c r="AM84" s="50">
        <v>0</v>
      </c>
      <c r="AN84" s="50">
        <v>0</v>
      </c>
      <c r="AO84" s="50">
        <v>0</v>
      </c>
      <c r="AP84" s="50">
        <v>0</v>
      </c>
      <c r="AQ84" s="50">
        <v>0</v>
      </c>
      <c r="AR84" s="50">
        <v>0</v>
      </c>
      <c r="AS84" s="50">
        <v>0</v>
      </c>
      <c r="AT84" s="50">
        <v>0</v>
      </c>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row>
    <row r="85" spans="1:70" x14ac:dyDescent="0.25">
      <c r="A85" s="49" t="s">
        <v>358</v>
      </c>
      <c r="B85" s="48" t="s">
        <v>194</v>
      </c>
      <c r="C85" s="50">
        <v>0</v>
      </c>
      <c r="D85" s="50">
        <v>0</v>
      </c>
      <c r="E85" s="50">
        <v>0</v>
      </c>
      <c r="F85" s="50">
        <v>0</v>
      </c>
      <c r="G85" s="50">
        <v>0</v>
      </c>
      <c r="H85" s="50">
        <v>0</v>
      </c>
      <c r="I85" s="50">
        <v>0</v>
      </c>
      <c r="J85" s="50">
        <v>0</v>
      </c>
      <c r="K85" s="50">
        <v>0</v>
      </c>
      <c r="L85" s="50">
        <v>0</v>
      </c>
      <c r="M85" s="50">
        <v>0</v>
      </c>
      <c r="N85" s="50">
        <v>0</v>
      </c>
      <c r="O85" s="50">
        <v>0</v>
      </c>
      <c r="P85" s="50">
        <v>0</v>
      </c>
      <c r="Q85" s="50">
        <v>0</v>
      </c>
      <c r="R85" s="50">
        <v>0</v>
      </c>
      <c r="S85" s="50">
        <v>0</v>
      </c>
      <c r="T85" s="50">
        <v>0</v>
      </c>
      <c r="U85" s="50">
        <v>0</v>
      </c>
      <c r="V85" s="50">
        <v>0</v>
      </c>
      <c r="W85" s="50">
        <v>0</v>
      </c>
      <c r="X85" s="50">
        <v>0</v>
      </c>
      <c r="Y85" s="50">
        <v>0</v>
      </c>
      <c r="Z85" s="50">
        <v>0</v>
      </c>
      <c r="AA85" s="50">
        <v>0</v>
      </c>
      <c r="AB85" s="50">
        <v>0</v>
      </c>
      <c r="AC85" s="50">
        <v>0</v>
      </c>
      <c r="AD85" s="50">
        <v>0</v>
      </c>
      <c r="AE85" s="50">
        <v>0</v>
      </c>
      <c r="AF85" s="50">
        <v>0</v>
      </c>
      <c r="AG85" s="50">
        <v>0</v>
      </c>
      <c r="AH85" s="50">
        <v>2</v>
      </c>
      <c r="AI85" s="50">
        <v>0</v>
      </c>
      <c r="AJ85" s="50">
        <v>0</v>
      </c>
      <c r="AK85" s="50">
        <v>0</v>
      </c>
      <c r="AL85" s="50">
        <v>0</v>
      </c>
      <c r="AM85" s="50">
        <v>0</v>
      </c>
      <c r="AN85" s="50">
        <v>2</v>
      </c>
      <c r="AO85" s="50">
        <v>0</v>
      </c>
      <c r="AP85" s="50">
        <v>0</v>
      </c>
      <c r="AQ85" s="50">
        <v>0</v>
      </c>
      <c r="AR85" s="50">
        <v>5</v>
      </c>
      <c r="AS85" s="50">
        <v>0</v>
      </c>
      <c r="AT85" s="50">
        <v>2</v>
      </c>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row>
    <row r="86" spans="1:70" x14ac:dyDescent="0.25">
      <c r="A86" s="49" t="s">
        <v>205</v>
      </c>
      <c r="B86" s="48" t="s">
        <v>208</v>
      </c>
      <c r="C86" s="52">
        <v>0</v>
      </c>
      <c r="D86" s="52">
        <v>0</v>
      </c>
      <c r="E86" s="52">
        <v>0</v>
      </c>
      <c r="F86" s="52">
        <v>0</v>
      </c>
      <c r="G86" s="52">
        <v>3</v>
      </c>
      <c r="H86" s="52">
        <v>0</v>
      </c>
      <c r="I86" s="52">
        <v>0</v>
      </c>
      <c r="J86" s="52">
        <v>0</v>
      </c>
      <c r="K86" s="52">
        <v>0</v>
      </c>
      <c r="L86" s="52">
        <v>0</v>
      </c>
      <c r="M86" s="52">
        <v>0</v>
      </c>
      <c r="N86" s="52">
        <v>0</v>
      </c>
      <c r="O86" s="52">
        <v>0</v>
      </c>
      <c r="P86" s="52">
        <v>0</v>
      </c>
      <c r="Q86" s="52">
        <v>0</v>
      </c>
      <c r="R86" s="52">
        <v>0</v>
      </c>
      <c r="S86" s="52">
        <v>0</v>
      </c>
      <c r="T86" s="52">
        <v>3</v>
      </c>
      <c r="U86" s="52">
        <v>0</v>
      </c>
      <c r="V86" s="52">
        <v>0</v>
      </c>
      <c r="W86" s="52">
        <v>0</v>
      </c>
      <c r="X86" s="52">
        <v>2</v>
      </c>
      <c r="Y86" s="52">
        <v>0</v>
      </c>
      <c r="Z86" s="52">
        <v>2</v>
      </c>
      <c r="AA86" s="52">
        <v>0</v>
      </c>
      <c r="AB86" s="52">
        <v>0</v>
      </c>
      <c r="AC86" s="52">
        <v>0</v>
      </c>
      <c r="AD86" s="52">
        <v>0</v>
      </c>
      <c r="AE86" s="52">
        <v>0</v>
      </c>
      <c r="AF86" s="52">
        <v>0</v>
      </c>
      <c r="AG86" s="52">
        <v>0</v>
      </c>
      <c r="AH86" s="52">
        <v>0</v>
      </c>
      <c r="AI86" s="52">
        <v>0</v>
      </c>
      <c r="AJ86" s="52">
        <v>0</v>
      </c>
      <c r="AK86" s="52">
        <v>0</v>
      </c>
      <c r="AL86" s="52">
        <v>0</v>
      </c>
      <c r="AM86" s="52">
        <v>0</v>
      </c>
      <c r="AN86" s="52">
        <v>0</v>
      </c>
      <c r="AO86" s="52">
        <v>0</v>
      </c>
      <c r="AP86" s="52">
        <v>3</v>
      </c>
      <c r="AQ86" s="52">
        <v>5</v>
      </c>
      <c r="AR86" s="52">
        <v>0</v>
      </c>
      <c r="AS86" s="52">
        <v>0</v>
      </c>
      <c r="AT86" s="52">
        <v>0</v>
      </c>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row>
    <row r="87" spans="1:70" x14ac:dyDescent="0.25">
      <c r="A87" s="49" t="s">
        <v>359</v>
      </c>
      <c r="B87" s="48" t="s">
        <v>105</v>
      </c>
      <c r="C87" s="50">
        <v>0</v>
      </c>
      <c r="D87" s="50">
        <v>0</v>
      </c>
      <c r="E87" s="50">
        <v>0</v>
      </c>
      <c r="F87" s="50">
        <v>0</v>
      </c>
      <c r="G87" s="50">
        <v>0</v>
      </c>
      <c r="H87" s="50">
        <v>0</v>
      </c>
      <c r="I87" s="50">
        <v>0</v>
      </c>
      <c r="J87" s="50">
        <v>0</v>
      </c>
      <c r="K87" s="50">
        <v>0</v>
      </c>
      <c r="L87" s="50">
        <v>0</v>
      </c>
      <c r="M87" s="50">
        <v>0</v>
      </c>
      <c r="N87" s="50">
        <v>0</v>
      </c>
      <c r="O87" s="50">
        <v>0</v>
      </c>
      <c r="P87" s="50">
        <v>0</v>
      </c>
      <c r="Q87" s="50">
        <v>0</v>
      </c>
      <c r="R87" s="50">
        <v>0</v>
      </c>
      <c r="S87" s="50">
        <v>0</v>
      </c>
      <c r="T87" s="50">
        <v>0</v>
      </c>
      <c r="U87" s="50">
        <v>0</v>
      </c>
      <c r="V87" s="50">
        <v>0</v>
      </c>
      <c r="W87" s="50">
        <v>0</v>
      </c>
      <c r="X87" s="50">
        <v>0</v>
      </c>
      <c r="Y87" s="50">
        <v>0</v>
      </c>
      <c r="Z87" s="50">
        <v>0</v>
      </c>
      <c r="AA87" s="50">
        <v>0</v>
      </c>
      <c r="AB87" s="50">
        <v>0</v>
      </c>
      <c r="AC87" s="50">
        <v>0</v>
      </c>
      <c r="AD87" s="50">
        <v>0</v>
      </c>
      <c r="AE87" s="50">
        <v>0</v>
      </c>
      <c r="AF87" s="50">
        <v>0</v>
      </c>
      <c r="AG87" s="50">
        <v>0</v>
      </c>
      <c r="AH87" s="50">
        <v>0</v>
      </c>
      <c r="AI87" s="50">
        <v>0</v>
      </c>
      <c r="AJ87" s="50">
        <v>0</v>
      </c>
      <c r="AK87" s="50">
        <v>0</v>
      </c>
      <c r="AL87" s="50">
        <v>0</v>
      </c>
      <c r="AM87" s="50">
        <v>0</v>
      </c>
      <c r="AN87" s="50">
        <v>0</v>
      </c>
      <c r="AO87" s="50">
        <v>0</v>
      </c>
      <c r="AP87" s="50">
        <v>0</v>
      </c>
      <c r="AQ87" s="50">
        <v>0</v>
      </c>
      <c r="AR87" s="50">
        <v>0</v>
      </c>
      <c r="AS87" s="50">
        <v>0</v>
      </c>
      <c r="AT87" s="50">
        <v>0</v>
      </c>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row>
    <row r="88" spans="1:70" x14ac:dyDescent="0.25">
      <c r="A88" s="49" t="s">
        <v>360</v>
      </c>
      <c r="B88" s="48" t="s">
        <v>106</v>
      </c>
      <c r="C88" s="50">
        <v>4</v>
      </c>
      <c r="D88" s="50">
        <v>4</v>
      </c>
      <c r="E88" s="50">
        <v>3</v>
      </c>
      <c r="F88" s="50">
        <v>1</v>
      </c>
      <c r="G88" s="50">
        <v>2</v>
      </c>
      <c r="H88" s="50">
        <v>2</v>
      </c>
      <c r="I88" s="50">
        <v>0</v>
      </c>
      <c r="J88" s="50">
        <v>0</v>
      </c>
      <c r="K88" s="50">
        <v>0</v>
      </c>
      <c r="L88" s="50">
        <v>-1</v>
      </c>
      <c r="M88" s="50">
        <v>2</v>
      </c>
      <c r="N88" s="50">
        <v>-1</v>
      </c>
      <c r="O88" s="50">
        <v>2</v>
      </c>
      <c r="P88" s="50">
        <v>2</v>
      </c>
      <c r="Q88" s="50">
        <v>2</v>
      </c>
      <c r="R88" s="50">
        <v>2</v>
      </c>
      <c r="S88" s="50">
        <v>0</v>
      </c>
      <c r="T88" s="50">
        <v>2</v>
      </c>
      <c r="U88" s="50">
        <v>-1</v>
      </c>
      <c r="V88" s="50">
        <v>1</v>
      </c>
      <c r="W88" s="50">
        <v>-1</v>
      </c>
      <c r="X88" s="50">
        <v>1</v>
      </c>
      <c r="Y88" s="50">
        <v>0</v>
      </c>
      <c r="Z88" s="50">
        <v>1</v>
      </c>
      <c r="AA88" s="50">
        <v>0</v>
      </c>
      <c r="AB88" s="50">
        <v>2</v>
      </c>
      <c r="AC88" s="50">
        <v>0</v>
      </c>
      <c r="AD88" s="50">
        <v>2</v>
      </c>
      <c r="AE88" s="50">
        <v>0</v>
      </c>
      <c r="AF88" s="50">
        <v>0</v>
      </c>
      <c r="AG88" s="50">
        <v>0</v>
      </c>
      <c r="AH88" s="50">
        <v>2</v>
      </c>
      <c r="AI88" s="50">
        <v>0</v>
      </c>
      <c r="AJ88" s="50">
        <v>2</v>
      </c>
      <c r="AK88" s="50">
        <v>0</v>
      </c>
      <c r="AL88" s="50">
        <v>1</v>
      </c>
      <c r="AM88" s="50">
        <v>1</v>
      </c>
      <c r="AN88" s="50">
        <v>0</v>
      </c>
      <c r="AO88" s="50">
        <v>0</v>
      </c>
      <c r="AP88" s="50">
        <v>0</v>
      </c>
      <c r="AQ88" s="50">
        <v>0</v>
      </c>
      <c r="AR88" s="50">
        <v>0</v>
      </c>
      <c r="AS88" s="50">
        <v>0</v>
      </c>
      <c r="AT88" s="50">
        <v>0</v>
      </c>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row>
    <row r="89" spans="1:70" x14ac:dyDescent="0.25">
      <c r="A89" s="49" t="s">
        <v>361</v>
      </c>
      <c r="B89" s="48" t="s">
        <v>117</v>
      </c>
      <c r="C89" s="50">
        <v>1</v>
      </c>
      <c r="D89" s="50">
        <v>1</v>
      </c>
      <c r="E89" s="50">
        <v>1</v>
      </c>
      <c r="F89" s="50">
        <v>1</v>
      </c>
      <c r="G89" s="50">
        <v>0</v>
      </c>
      <c r="H89" s="50">
        <v>4</v>
      </c>
      <c r="I89" s="50">
        <v>2</v>
      </c>
      <c r="J89" s="50">
        <v>0</v>
      </c>
      <c r="K89" s="50">
        <v>1</v>
      </c>
      <c r="L89" s="50">
        <v>1</v>
      </c>
      <c r="M89" s="50">
        <v>0</v>
      </c>
      <c r="N89" s="50">
        <v>1</v>
      </c>
      <c r="O89" s="50">
        <v>0</v>
      </c>
      <c r="P89" s="50">
        <v>0</v>
      </c>
      <c r="Q89" s="50">
        <v>0</v>
      </c>
      <c r="R89" s="50">
        <v>0</v>
      </c>
      <c r="S89" s="50">
        <v>0</v>
      </c>
      <c r="T89" s="50">
        <v>0</v>
      </c>
      <c r="U89" s="50">
        <v>0</v>
      </c>
      <c r="V89" s="50">
        <v>0</v>
      </c>
      <c r="W89" s="50">
        <v>0</v>
      </c>
      <c r="X89" s="50">
        <v>0</v>
      </c>
      <c r="Y89" s="50">
        <v>0</v>
      </c>
      <c r="Z89" s="50">
        <v>0</v>
      </c>
      <c r="AA89" s="50">
        <v>0</v>
      </c>
      <c r="AB89" s="50">
        <v>0</v>
      </c>
      <c r="AC89" s="50">
        <v>0</v>
      </c>
      <c r="AD89" s="50">
        <v>2</v>
      </c>
      <c r="AE89" s="50">
        <v>0</v>
      </c>
      <c r="AF89" s="50">
        <v>2</v>
      </c>
      <c r="AG89" s="50">
        <v>0</v>
      </c>
      <c r="AH89" s="50">
        <v>2</v>
      </c>
      <c r="AI89" s="50">
        <v>2</v>
      </c>
      <c r="AJ89" s="50">
        <v>0</v>
      </c>
      <c r="AK89" s="50">
        <v>0</v>
      </c>
      <c r="AL89" s="50">
        <v>3</v>
      </c>
      <c r="AM89" s="50">
        <v>3</v>
      </c>
      <c r="AN89" s="50">
        <v>0</v>
      </c>
      <c r="AO89" s="50">
        <v>1</v>
      </c>
      <c r="AP89" s="50">
        <v>0</v>
      </c>
      <c r="AQ89" s="50">
        <v>0</v>
      </c>
      <c r="AR89" s="50">
        <v>0</v>
      </c>
      <c r="AS89" s="50">
        <v>0</v>
      </c>
      <c r="AT89" s="50">
        <v>0</v>
      </c>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row>
    <row r="90" spans="1:70" x14ac:dyDescent="0.25">
      <c r="A90" s="49" t="s">
        <v>362</v>
      </c>
      <c r="B90" s="48" t="s">
        <v>132</v>
      </c>
      <c r="C90" s="50">
        <v>0</v>
      </c>
      <c r="D90" s="50">
        <v>0</v>
      </c>
      <c r="E90" s="50">
        <v>0</v>
      </c>
      <c r="F90" s="50">
        <v>0</v>
      </c>
      <c r="G90" s="50">
        <v>0</v>
      </c>
      <c r="H90" s="50">
        <v>2</v>
      </c>
      <c r="I90" s="50">
        <v>-1</v>
      </c>
      <c r="J90" s="50">
        <v>0</v>
      </c>
      <c r="K90" s="50">
        <v>2</v>
      </c>
      <c r="L90" s="50">
        <v>0</v>
      </c>
      <c r="M90" s="50">
        <v>0</v>
      </c>
      <c r="N90" s="50">
        <v>0</v>
      </c>
      <c r="O90" s="50">
        <v>0</v>
      </c>
      <c r="P90" s="50">
        <v>0</v>
      </c>
      <c r="Q90" s="50">
        <v>0</v>
      </c>
      <c r="R90" s="50">
        <v>0</v>
      </c>
      <c r="S90" s="50">
        <v>0</v>
      </c>
      <c r="T90" s="50">
        <v>5</v>
      </c>
      <c r="U90" s="50">
        <v>5</v>
      </c>
      <c r="V90" s="50">
        <v>1</v>
      </c>
      <c r="W90" s="50">
        <v>1</v>
      </c>
      <c r="X90" s="50">
        <v>4</v>
      </c>
      <c r="Y90" s="50">
        <v>4</v>
      </c>
      <c r="Z90" s="50">
        <v>2</v>
      </c>
      <c r="AA90" s="50">
        <v>2</v>
      </c>
      <c r="AB90" s="50">
        <v>0</v>
      </c>
      <c r="AC90" s="50">
        <v>0</v>
      </c>
      <c r="AD90" s="50">
        <v>3</v>
      </c>
      <c r="AE90" s="50">
        <v>3</v>
      </c>
      <c r="AF90" s="50">
        <v>2</v>
      </c>
      <c r="AG90" s="50">
        <v>2</v>
      </c>
      <c r="AH90" s="50">
        <v>4</v>
      </c>
      <c r="AI90" s="50">
        <v>2</v>
      </c>
      <c r="AJ90" s="50">
        <v>0</v>
      </c>
      <c r="AK90" s="50">
        <v>0</v>
      </c>
      <c r="AL90" s="50">
        <v>0</v>
      </c>
      <c r="AM90" s="50">
        <v>0</v>
      </c>
      <c r="AN90" s="50">
        <v>0</v>
      </c>
      <c r="AO90" s="50">
        <v>0</v>
      </c>
      <c r="AP90" s="50">
        <v>2</v>
      </c>
      <c r="AQ90" s="50">
        <v>0</v>
      </c>
      <c r="AR90" s="50">
        <v>0</v>
      </c>
      <c r="AS90" s="50">
        <v>0</v>
      </c>
      <c r="AT90" s="50">
        <v>0</v>
      </c>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row>
    <row r="91" spans="1:70" x14ac:dyDescent="0.25">
      <c r="A91" s="49" t="s">
        <v>363</v>
      </c>
      <c r="B91" s="48" t="s">
        <v>98</v>
      </c>
      <c r="C91" s="50">
        <v>0</v>
      </c>
      <c r="D91" s="50">
        <v>0</v>
      </c>
      <c r="E91" s="50">
        <v>0</v>
      </c>
      <c r="F91" s="50">
        <v>0</v>
      </c>
      <c r="G91" s="50">
        <v>0</v>
      </c>
      <c r="H91" s="50">
        <v>0</v>
      </c>
      <c r="I91" s="50">
        <v>0</v>
      </c>
      <c r="J91" s="50">
        <v>0</v>
      </c>
      <c r="K91" s="50">
        <v>0</v>
      </c>
      <c r="L91" s="50">
        <v>0</v>
      </c>
      <c r="M91" s="50">
        <v>0</v>
      </c>
      <c r="N91" s="50">
        <v>0</v>
      </c>
      <c r="O91" s="50">
        <v>0</v>
      </c>
      <c r="P91" s="50">
        <v>0</v>
      </c>
      <c r="Q91" s="50">
        <v>0</v>
      </c>
      <c r="R91" s="50">
        <v>0</v>
      </c>
      <c r="S91" s="50">
        <v>0</v>
      </c>
      <c r="T91" s="50">
        <v>0</v>
      </c>
      <c r="U91" s="50">
        <v>0</v>
      </c>
      <c r="V91" s="50">
        <v>0</v>
      </c>
      <c r="W91" s="50">
        <v>0</v>
      </c>
      <c r="X91" s="50">
        <v>0</v>
      </c>
      <c r="Y91" s="50">
        <v>0</v>
      </c>
      <c r="Z91" s="50">
        <v>0</v>
      </c>
      <c r="AA91" s="50">
        <v>0</v>
      </c>
      <c r="AB91" s="50">
        <v>0</v>
      </c>
      <c r="AC91" s="50">
        <v>0</v>
      </c>
      <c r="AD91" s="50">
        <v>0</v>
      </c>
      <c r="AE91" s="50">
        <v>0</v>
      </c>
      <c r="AF91" s="50">
        <v>0</v>
      </c>
      <c r="AG91" s="50">
        <v>0</v>
      </c>
      <c r="AH91" s="50">
        <v>0</v>
      </c>
      <c r="AI91" s="50">
        <v>0</v>
      </c>
      <c r="AJ91" s="50">
        <v>0</v>
      </c>
      <c r="AK91" s="50">
        <v>0</v>
      </c>
      <c r="AL91" s="50">
        <v>0</v>
      </c>
      <c r="AM91" s="50">
        <v>0</v>
      </c>
      <c r="AN91" s="50">
        <v>0</v>
      </c>
      <c r="AO91" s="50">
        <v>0</v>
      </c>
      <c r="AP91" s="50">
        <v>0</v>
      </c>
      <c r="AQ91" s="50">
        <v>-1</v>
      </c>
      <c r="AR91" s="50">
        <v>0</v>
      </c>
      <c r="AS91" s="50">
        <v>0</v>
      </c>
      <c r="AT91" s="50">
        <v>0</v>
      </c>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row>
    <row r="92" spans="1:70" ht="25.5" x14ac:dyDescent="0.25">
      <c r="A92" s="49" t="s">
        <v>200</v>
      </c>
      <c r="B92" s="48" t="s">
        <v>199</v>
      </c>
      <c r="C92" s="50">
        <v>0</v>
      </c>
      <c r="D92" s="50">
        <v>0</v>
      </c>
      <c r="E92" s="50">
        <v>0</v>
      </c>
      <c r="F92" s="50">
        <v>0</v>
      </c>
      <c r="G92" s="50">
        <v>0</v>
      </c>
      <c r="H92" s="50">
        <v>0</v>
      </c>
      <c r="I92" s="50">
        <v>0</v>
      </c>
      <c r="J92" s="50">
        <v>0</v>
      </c>
      <c r="K92" s="50">
        <v>0</v>
      </c>
      <c r="L92" s="50">
        <v>0</v>
      </c>
      <c r="M92" s="50">
        <v>0</v>
      </c>
      <c r="N92" s="50">
        <v>0</v>
      </c>
      <c r="O92" s="50">
        <v>0</v>
      </c>
      <c r="P92" s="50">
        <v>0</v>
      </c>
      <c r="Q92" s="50">
        <v>0</v>
      </c>
      <c r="R92" s="50">
        <v>0</v>
      </c>
      <c r="S92" s="50">
        <v>0</v>
      </c>
      <c r="T92" s="50">
        <v>0</v>
      </c>
      <c r="U92" s="50">
        <v>0</v>
      </c>
      <c r="V92" s="50">
        <v>0</v>
      </c>
      <c r="W92" s="50">
        <v>0</v>
      </c>
      <c r="X92" s="50">
        <v>0</v>
      </c>
      <c r="Y92" s="50">
        <v>0</v>
      </c>
      <c r="Z92" s="50">
        <v>5</v>
      </c>
      <c r="AA92" s="50">
        <v>5</v>
      </c>
      <c r="AB92" s="50">
        <v>0</v>
      </c>
      <c r="AC92" s="50">
        <v>0</v>
      </c>
      <c r="AD92" s="50">
        <v>0</v>
      </c>
      <c r="AE92" s="50">
        <v>0</v>
      </c>
      <c r="AF92" s="50">
        <v>0</v>
      </c>
      <c r="AG92" s="50">
        <v>0</v>
      </c>
      <c r="AH92" s="50">
        <v>0</v>
      </c>
      <c r="AI92" s="50">
        <v>0</v>
      </c>
      <c r="AJ92" s="50">
        <v>0</v>
      </c>
      <c r="AK92" s="50">
        <v>0</v>
      </c>
      <c r="AL92" s="50">
        <v>0</v>
      </c>
      <c r="AM92" s="50">
        <v>0</v>
      </c>
      <c r="AN92" s="50">
        <v>0</v>
      </c>
      <c r="AO92" s="50">
        <v>0</v>
      </c>
      <c r="AP92" s="50">
        <v>0</v>
      </c>
      <c r="AQ92" s="50">
        <v>0</v>
      </c>
      <c r="AR92" s="50">
        <v>0</v>
      </c>
      <c r="AS92" s="50">
        <v>0</v>
      </c>
      <c r="AT92" s="50">
        <v>0</v>
      </c>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row>
    <row r="93" spans="1:70" x14ac:dyDescent="0.25">
      <c r="A93" s="49" t="s">
        <v>364</v>
      </c>
      <c r="B93" s="48" t="s">
        <v>99</v>
      </c>
      <c r="C93" s="50">
        <v>0</v>
      </c>
      <c r="D93" s="50">
        <v>0</v>
      </c>
      <c r="E93" s="50">
        <v>0</v>
      </c>
      <c r="F93" s="50">
        <v>0</v>
      </c>
      <c r="G93" s="50">
        <v>1</v>
      </c>
      <c r="H93" s="50">
        <v>0</v>
      </c>
      <c r="I93" s="50">
        <v>0</v>
      </c>
      <c r="J93" s="50">
        <v>0</v>
      </c>
      <c r="K93" s="50">
        <v>0</v>
      </c>
      <c r="L93" s="50">
        <v>2</v>
      </c>
      <c r="M93" s="50">
        <v>5</v>
      </c>
      <c r="N93" s="50">
        <v>2</v>
      </c>
      <c r="O93" s="50">
        <v>0</v>
      </c>
      <c r="P93" s="50">
        <v>0</v>
      </c>
      <c r="Q93" s="50">
        <v>0</v>
      </c>
      <c r="R93" s="50">
        <v>0</v>
      </c>
      <c r="S93" s="50">
        <v>0</v>
      </c>
      <c r="T93" s="50">
        <v>0</v>
      </c>
      <c r="U93" s="50">
        <v>0</v>
      </c>
      <c r="V93" s="50">
        <v>0</v>
      </c>
      <c r="W93" s="50">
        <v>0</v>
      </c>
      <c r="X93" s="50">
        <v>0</v>
      </c>
      <c r="Y93" s="50">
        <v>0</v>
      </c>
      <c r="Z93" s="50">
        <v>0</v>
      </c>
      <c r="AA93" s="50">
        <v>0</v>
      </c>
      <c r="AB93" s="50">
        <v>0</v>
      </c>
      <c r="AC93" s="50">
        <v>0</v>
      </c>
      <c r="AD93" s="50">
        <v>0</v>
      </c>
      <c r="AE93" s="50">
        <v>0</v>
      </c>
      <c r="AF93" s="50">
        <v>0</v>
      </c>
      <c r="AG93" s="50">
        <v>0</v>
      </c>
      <c r="AH93" s="50">
        <v>0</v>
      </c>
      <c r="AI93" s="50">
        <v>0</v>
      </c>
      <c r="AJ93" s="50">
        <v>0</v>
      </c>
      <c r="AK93" s="50">
        <v>0</v>
      </c>
      <c r="AL93" s="50">
        <v>0</v>
      </c>
      <c r="AM93" s="50">
        <v>0</v>
      </c>
      <c r="AN93" s="50">
        <v>0</v>
      </c>
      <c r="AO93" s="50">
        <v>0</v>
      </c>
      <c r="AP93" s="50">
        <v>0</v>
      </c>
      <c r="AQ93" s="50">
        <v>0</v>
      </c>
      <c r="AR93" s="50">
        <v>0</v>
      </c>
      <c r="AS93" s="50">
        <v>0</v>
      </c>
      <c r="AT93" s="50">
        <v>0</v>
      </c>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row>
    <row r="94" spans="1:70" ht="15.75" customHeight="1" x14ac:dyDescent="0.25">
      <c r="A94" s="49" t="s">
        <v>365</v>
      </c>
      <c r="B94" s="48" t="s">
        <v>85</v>
      </c>
      <c r="C94" s="50">
        <v>0</v>
      </c>
      <c r="D94" s="50">
        <v>0</v>
      </c>
      <c r="E94" s="50">
        <v>0</v>
      </c>
      <c r="F94" s="50">
        <v>2</v>
      </c>
      <c r="G94" s="50">
        <v>1</v>
      </c>
      <c r="H94" s="50">
        <v>0</v>
      </c>
      <c r="I94" s="50">
        <v>0</v>
      </c>
      <c r="J94" s="50">
        <v>0</v>
      </c>
      <c r="K94" s="50">
        <v>-1</v>
      </c>
      <c r="L94" s="50">
        <v>-2</v>
      </c>
      <c r="M94" s="50">
        <v>2</v>
      </c>
      <c r="N94" s="50">
        <v>-1</v>
      </c>
      <c r="O94" s="50">
        <v>0</v>
      </c>
      <c r="P94" s="50">
        <v>2</v>
      </c>
      <c r="Q94" s="50">
        <v>2</v>
      </c>
      <c r="R94" s="50">
        <v>0</v>
      </c>
      <c r="S94" s="50">
        <v>0</v>
      </c>
      <c r="T94" s="50">
        <v>2</v>
      </c>
      <c r="U94" s="50">
        <v>-1</v>
      </c>
      <c r="V94" s="50">
        <v>0</v>
      </c>
      <c r="W94" s="50">
        <v>0</v>
      </c>
      <c r="X94" s="50">
        <v>-2</v>
      </c>
      <c r="Y94" s="50">
        <v>0</v>
      </c>
      <c r="Z94" s="50">
        <v>0</v>
      </c>
      <c r="AA94" s="50">
        <v>0</v>
      </c>
      <c r="AB94" s="50">
        <v>2</v>
      </c>
      <c r="AC94" s="50">
        <v>0</v>
      </c>
      <c r="AD94" s="50">
        <v>0</v>
      </c>
      <c r="AE94" s="50">
        <v>0</v>
      </c>
      <c r="AF94" s="50">
        <v>0</v>
      </c>
      <c r="AG94" s="50">
        <v>0</v>
      </c>
      <c r="AH94" s="50">
        <v>2</v>
      </c>
      <c r="AI94" s="50">
        <v>0</v>
      </c>
      <c r="AJ94" s="50">
        <v>0</v>
      </c>
      <c r="AK94" s="50">
        <v>0</v>
      </c>
      <c r="AL94" s="50">
        <v>2</v>
      </c>
      <c r="AM94" s="50">
        <v>2</v>
      </c>
      <c r="AN94" s="50">
        <v>4</v>
      </c>
      <c r="AO94" s="50">
        <v>2</v>
      </c>
      <c r="AP94" s="50">
        <v>0</v>
      </c>
      <c r="AQ94" s="50">
        <v>0</v>
      </c>
      <c r="AR94" s="50">
        <v>5</v>
      </c>
      <c r="AS94" s="50">
        <v>0</v>
      </c>
      <c r="AT94" s="50">
        <v>0</v>
      </c>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row>
    <row r="95" spans="1:70" ht="25.5" x14ac:dyDescent="0.25">
      <c r="A95" s="49">
        <v>520</v>
      </c>
      <c r="B95" s="48" t="s">
        <v>223</v>
      </c>
      <c r="C95" s="50">
        <v>0</v>
      </c>
      <c r="D95" s="50">
        <v>0</v>
      </c>
      <c r="E95" s="50">
        <v>0</v>
      </c>
      <c r="F95" s="50">
        <v>0</v>
      </c>
      <c r="G95" s="50">
        <v>0</v>
      </c>
      <c r="H95" s="50">
        <v>0</v>
      </c>
      <c r="I95" s="50">
        <v>0</v>
      </c>
      <c r="J95" s="50">
        <v>0</v>
      </c>
      <c r="K95" s="50">
        <v>1</v>
      </c>
      <c r="L95" s="50">
        <v>1</v>
      </c>
      <c r="M95" s="50">
        <v>0</v>
      </c>
      <c r="N95" s="50">
        <v>2</v>
      </c>
      <c r="O95" s="50">
        <v>0</v>
      </c>
      <c r="P95" s="50">
        <v>2</v>
      </c>
      <c r="Q95" s="50">
        <v>2</v>
      </c>
      <c r="R95" s="50">
        <v>0</v>
      </c>
      <c r="S95" s="50">
        <v>0</v>
      </c>
      <c r="T95" s="50">
        <v>2</v>
      </c>
      <c r="U95" s="50">
        <v>2</v>
      </c>
      <c r="V95" s="50">
        <v>0</v>
      </c>
      <c r="W95" s="50">
        <v>3</v>
      </c>
      <c r="X95" s="50">
        <v>0</v>
      </c>
      <c r="Y95" s="50">
        <v>2</v>
      </c>
      <c r="Z95" s="50">
        <v>0</v>
      </c>
      <c r="AA95" s="50">
        <v>1</v>
      </c>
      <c r="AB95" s="50">
        <v>0</v>
      </c>
      <c r="AC95" s="50">
        <v>0</v>
      </c>
      <c r="AD95" s="50">
        <v>0</v>
      </c>
      <c r="AE95" s="50">
        <v>0</v>
      </c>
      <c r="AF95" s="50">
        <v>0</v>
      </c>
      <c r="AG95" s="50">
        <v>0</v>
      </c>
      <c r="AH95" s="50">
        <v>1</v>
      </c>
      <c r="AI95" s="50">
        <v>0</v>
      </c>
      <c r="AJ95" s="50">
        <v>0</v>
      </c>
      <c r="AK95" s="50">
        <v>0</v>
      </c>
      <c r="AL95" s="50">
        <v>0</v>
      </c>
      <c r="AM95" s="50">
        <v>0</v>
      </c>
      <c r="AN95" s="50">
        <v>1</v>
      </c>
      <c r="AO95" s="50">
        <v>0</v>
      </c>
      <c r="AP95" s="50">
        <v>0</v>
      </c>
      <c r="AQ95" s="50">
        <v>0</v>
      </c>
      <c r="AR95" s="50">
        <v>4</v>
      </c>
      <c r="AS95" s="50">
        <v>0</v>
      </c>
      <c r="AT95" s="50">
        <v>0</v>
      </c>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row>
    <row r="96" spans="1:70" x14ac:dyDescent="0.25">
      <c r="A96" s="49">
        <v>522</v>
      </c>
      <c r="B96" s="48" t="s">
        <v>222</v>
      </c>
      <c r="C96" s="50">
        <v>0</v>
      </c>
      <c r="D96" s="50">
        <v>0</v>
      </c>
      <c r="E96" s="50">
        <v>0</v>
      </c>
      <c r="F96" s="50">
        <v>0</v>
      </c>
      <c r="G96" s="50">
        <v>0</v>
      </c>
      <c r="H96" s="50">
        <v>0</v>
      </c>
      <c r="I96" s="50">
        <v>0</v>
      </c>
      <c r="J96" s="50">
        <v>0</v>
      </c>
      <c r="K96" s="50">
        <v>1</v>
      </c>
      <c r="L96" s="50">
        <v>1</v>
      </c>
      <c r="M96" s="50">
        <v>0</v>
      </c>
      <c r="N96" s="50">
        <v>2</v>
      </c>
      <c r="O96" s="50">
        <v>0</v>
      </c>
      <c r="P96" s="50">
        <v>2</v>
      </c>
      <c r="Q96" s="50">
        <v>2</v>
      </c>
      <c r="R96" s="50">
        <v>0</v>
      </c>
      <c r="S96" s="50">
        <v>0</v>
      </c>
      <c r="T96" s="50">
        <v>2</v>
      </c>
      <c r="U96" s="50">
        <v>2</v>
      </c>
      <c r="V96" s="50">
        <v>0</v>
      </c>
      <c r="W96" s="50">
        <v>3</v>
      </c>
      <c r="X96" s="50">
        <v>0</v>
      </c>
      <c r="Y96" s="50">
        <v>2</v>
      </c>
      <c r="Z96" s="50">
        <v>0</v>
      </c>
      <c r="AA96" s="50">
        <v>1</v>
      </c>
      <c r="AB96" s="50">
        <v>0</v>
      </c>
      <c r="AC96" s="50">
        <v>0</v>
      </c>
      <c r="AD96" s="50">
        <v>0</v>
      </c>
      <c r="AE96" s="50">
        <v>0</v>
      </c>
      <c r="AF96" s="50">
        <v>0</v>
      </c>
      <c r="AG96" s="50">
        <v>0</v>
      </c>
      <c r="AH96" s="50">
        <v>1</v>
      </c>
      <c r="AI96" s="50">
        <v>0</v>
      </c>
      <c r="AJ96" s="50">
        <v>0</v>
      </c>
      <c r="AK96" s="50">
        <v>0</v>
      </c>
      <c r="AL96" s="50">
        <v>0</v>
      </c>
      <c r="AM96" s="50">
        <v>0</v>
      </c>
      <c r="AN96" s="50">
        <v>1</v>
      </c>
      <c r="AO96" s="50">
        <v>0</v>
      </c>
      <c r="AP96" s="50">
        <v>0</v>
      </c>
      <c r="AQ96" s="50">
        <v>0</v>
      </c>
      <c r="AR96" s="50">
        <v>4</v>
      </c>
      <c r="AS96" s="50">
        <v>0</v>
      </c>
      <c r="AT96" s="50">
        <v>0</v>
      </c>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row>
    <row r="97" spans="1:70" ht="25.5" x14ac:dyDescent="0.25">
      <c r="A97" s="53" t="s">
        <v>127</v>
      </c>
      <c r="B97" s="48" t="s">
        <v>86</v>
      </c>
      <c r="C97" s="50">
        <v>0</v>
      </c>
      <c r="D97" s="50">
        <v>0</v>
      </c>
      <c r="E97" s="50">
        <v>0</v>
      </c>
      <c r="F97" s="50">
        <v>0</v>
      </c>
      <c r="G97" s="50">
        <v>0</v>
      </c>
      <c r="H97" s="50">
        <v>0</v>
      </c>
      <c r="I97" s="50">
        <v>0</v>
      </c>
      <c r="J97" s="50">
        <v>0</v>
      </c>
      <c r="K97" s="50">
        <v>1</v>
      </c>
      <c r="L97" s="50">
        <v>1</v>
      </c>
      <c r="M97" s="50">
        <v>0</v>
      </c>
      <c r="N97" s="50">
        <v>2</v>
      </c>
      <c r="O97" s="50">
        <v>0</v>
      </c>
      <c r="P97" s="50">
        <v>2</v>
      </c>
      <c r="Q97" s="50">
        <v>2</v>
      </c>
      <c r="R97" s="50">
        <v>0</v>
      </c>
      <c r="S97" s="50">
        <v>0</v>
      </c>
      <c r="T97" s="50">
        <v>2</v>
      </c>
      <c r="U97" s="50">
        <v>2</v>
      </c>
      <c r="V97" s="50">
        <v>0</v>
      </c>
      <c r="W97" s="50">
        <v>3</v>
      </c>
      <c r="X97" s="50">
        <v>0</v>
      </c>
      <c r="Y97" s="50">
        <v>2</v>
      </c>
      <c r="Z97" s="50">
        <v>0</v>
      </c>
      <c r="AA97" s="50">
        <v>1</v>
      </c>
      <c r="AB97" s="50">
        <v>0</v>
      </c>
      <c r="AC97" s="50">
        <v>0</v>
      </c>
      <c r="AD97" s="50">
        <v>0</v>
      </c>
      <c r="AE97" s="50">
        <v>0</v>
      </c>
      <c r="AF97" s="50">
        <v>0</v>
      </c>
      <c r="AG97" s="50">
        <v>0</v>
      </c>
      <c r="AH97" s="50">
        <v>1</v>
      </c>
      <c r="AI97" s="50">
        <v>0</v>
      </c>
      <c r="AJ97" s="50">
        <v>0</v>
      </c>
      <c r="AK97" s="50">
        <v>0</v>
      </c>
      <c r="AL97" s="50">
        <v>0</v>
      </c>
      <c r="AM97" s="50">
        <v>0</v>
      </c>
      <c r="AN97" s="50">
        <v>1</v>
      </c>
      <c r="AO97" s="50">
        <v>0</v>
      </c>
      <c r="AP97" s="50">
        <v>0</v>
      </c>
      <c r="AQ97" s="50">
        <v>0</v>
      </c>
      <c r="AR97" s="50">
        <v>4</v>
      </c>
      <c r="AS97" s="50">
        <v>0</v>
      </c>
      <c r="AT97" s="50">
        <v>0</v>
      </c>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row>
    <row r="98" spans="1:70" x14ac:dyDescent="0.25">
      <c r="A98" s="49" t="s">
        <v>366</v>
      </c>
      <c r="B98" s="48" t="s">
        <v>88</v>
      </c>
      <c r="C98" s="50">
        <v>2</v>
      </c>
      <c r="D98" s="50">
        <v>2</v>
      </c>
      <c r="E98" s="50">
        <v>1</v>
      </c>
      <c r="F98" s="50">
        <v>1</v>
      </c>
      <c r="G98" s="50">
        <v>1</v>
      </c>
      <c r="H98" s="50">
        <v>1</v>
      </c>
      <c r="I98" s="50">
        <v>0</v>
      </c>
      <c r="J98" s="50">
        <v>-1</v>
      </c>
      <c r="K98" s="50">
        <v>-1</v>
      </c>
      <c r="L98" s="50">
        <v>0</v>
      </c>
      <c r="M98" s="50">
        <v>1</v>
      </c>
      <c r="N98" s="50">
        <v>0</v>
      </c>
      <c r="O98" s="50">
        <v>0</v>
      </c>
      <c r="P98" s="50">
        <v>0</v>
      </c>
      <c r="Q98" s="50">
        <v>0</v>
      </c>
      <c r="R98" s="50">
        <v>0</v>
      </c>
      <c r="S98" s="50">
        <v>0</v>
      </c>
      <c r="T98" s="50">
        <v>2</v>
      </c>
      <c r="U98" s="50">
        <v>1</v>
      </c>
      <c r="V98" s="50">
        <v>0</v>
      </c>
      <c r="W98" s="50">
        <v>0</v>
      </c>
      <c r="X98" s="50">
        <v>0</v>
      </c>
      <c r="Y98" s="50">
        <v>0</v>
      </c>
      <c r="Z98" s="50">
        <v>1</v>
      </c>
      <c r="AA98" s="50">
        <v>0</v>
      </c>
      <c r="AB98" s="50">
        <v>1</v>
      </c>
      <c r="AC98" s="50">
        <v>0</v>
      </c>
      <c r="AD98" s="50">
        <v>0</v>
      </c>
      <c r="AE98" s="50">
        <v>0</v>
      </c>
      <c r="AF98" s="50">
        <v>2</v>
      </c>
      <c r="AG98" s="50">
        <v>-1</v>
      </c>
      <c r="AH98" s="50">
        <v>5</v>
      </c>
      <c r="AI98" s="50">
        <v>4</v>
      </c>
      <c r="AJ98" s="50">
        <v>4</v>
      </c>
      <c r="AK98" s="50">
        <v>5</v>
      </c>
      <c r="AL98" s="50">
        <v>2</v>
      </c>
      <c r="AM98" s="50">
        <v>2</v>
      </c>
      <c r="AN98" s="50">
        <v>0</v>
      </c>
      <c r="AO98" s="50">
        <v>4</v>
      </c>
      <c r="AP98" s="50">
        <v>5</v>
      </c>
      <c r="AQ98" s="50">
        <v>-1</v>
      </c>
      <c r="AR98" s="50">
        <v>0</v>
      </c>
      <c r="AS98" s="50">
        <v>0</v>
      </c>
      <c r="AT98" s="50">
        <v>1</v>
      </c>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row>
    <row r="99" spans="1:70" x14ac:dyDescent="0.25">
      <c r="A99" s="49" t="s">
        <v>367</v>
      </c>
      <c r="B99" s="48" t="s">
        <v>89</v>
      </c>
      <c r="C99" s="50">
        <v>4</v>
      </c>
      <c r="D99" s="50">
        <v>4</v>
      </c>
      <c r="E99" s="50">
        <v>3</v>
      </c>
      <c r="F99" s="50">
        <v>1</v>
      </c>
      <c r="G99" s="50">
        <v>3</v>
      </c>
      <c r="H99" s="50">
        <v>4</v>
      </c>
      <c r="I99" s="50">
        <v>2</v>
      </c>
      <c r="J99" s="50">
        <v>0</v>
      </c>
      <c r="K99" s="50">
        <v>2</v>
      </c>
      <c r="L99" s="50">
        <v>0</v>
      </c>
      <c r="M99" s="50">
        <v>1</v>
      </c>
      <c r="N99" s="50">
        <v>0</v>
      </c>
      <c r="O99" s="50">
        <v>0</v>
      </c>
      <c r="P99" s="50">
        <v>0</v>
      </c>
      <c r="Q99" s="50">
        <v>2</v>
      </c>
      <c r="R99" s="50">
        <v>2</v>
      </c>
      <c r="S99" s="50">
        <v>1</v>
      </c>
      <c r="T99" s="50">
        <v>1</v>
      </c>
      <c r="U99" s="50">
        <v>1</v>
      </c>
      <c r="V99" s="50">
        <v>2</v>
      </c>
      <c r="W99" s="50">
        <v>1</v>
      </c>
      <c r="X99" s="50">
        <v>1</v>
      </c>
      <c r="Y99" s="50">
        <v>1</v>
      </c>
      <c r="Z99" s="50">
        <v>0</v>
      </c>
      <c r="AA99" s="50">
        <v>0</v>
      </c>
      <c r="AB99" s="50">
        <v>2</v>
      </c>
      <c r="AC99" s="50">
        <v>1</v>
      </c>
      <c r="AD99" s="50">
        <v>2</v>
      </c>
      <c r="AE99" s="50">
        <v>0</v>
      </c>
      <c r="AF99" s="50">
        <v>2</v>
      </c>
      <c r="AG99" s="50">
        <v>1</v>
      </c>
      <c r="AH99" s="50">
        <v>5</v>
      </c>
      <c r="AI99" s="50">
        <v>4</v>
      </c>
      <c r="AJ99" s="50">
        <v>1</v>
      </c>
      <c r="AK99" s="50">
        <v>2</v>
      </c>
      <c r="AL99" s="50">
        <v>3</v>
      </c>
      <c r="AM99" s="50">
        <v>3</v>
      </c>
      <c r="AN99" s="50">
        <v>0</v>
      </c>
      <c r="AO99" s="50">
        <v>4</v>
      </c>
      <c r="AP99" s="50">
        <v>5</v>
      </c>
      <c r="AQ99" s="50">
        <v>2</v>
      </c>
      <c r="AR99" s="50">
        <v>0</v>
      </c>
      <c r="AS99" s="50">
        <v>0</v>
      </c>
      <c r="AT99" s="50">
        <v>0</v>
      </c>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row>
    <row r="100" spans="1:70" x14ac:dyDescent="0.25">
      <c r="A100" s="49" t="s">
        <v>368</v>
      </c>
      <c r="B100" s="48" t="s">
        <v>90</v>
      </c>
      <c r="C100" s="50">
        <v>0</v>
      </c>
      <c r="D100" s="50">
        <v>0</v>
      </c>
      <c r="E100" s="50">
        <v>0</v>
      </c>
      <c r="F100" s="50">
        <v>0</v>
      </c>
      <c r="G100" s="50">
        <v>0</v>
      </c>
      <c r="H100" s="50">
        <v>0</v>
      </c>
      <c r="I100" s="50">
        <v>0</v>
      </c>
      <c r="J100" s="50">
        <v>2</v>
      </c>
      <c r="K100" s="50">
        <v>0</v>
      </c>
      <c r="L100" s="50">
        <v>2</v>
      </c>
      <c r="M100" s="50">
        <v>2</v>
      </c>
      <c r="N100" s="50">
        <v>2</v>
      </c>
      <c r="O100" s="50">
        <v>0</v>
      </c>
      <c r="P100" s="50">
        <v>2</v>
      </c>
      <c r="Q100" s="50">
        <v>0</v>
      </c>
      <c r="R100" s="50">
        <v>0</v>
      </c>
      <c r="S100" s="50">
        <v>0</v>
      </c>
      <c r="T100" s="50">
        <v>0</v>
      </c>
      <c r="U100" s="50">
        <v>0</v>
      </c>
      <c r="V100" s="50">
        <v>0</v>
      </c>
      <c r="W100" s="50">
        <v>0</v>
      </c>
      <c r="X100" s="50">
        <v>0</v>
      </c>
      <c r="Y100" s="50">
        <v>0</v>
      </c>
      <c r="Z100" s="50">
        <v>0</v>
      </c>
      <c r="AA100" s="50">
        <v>0</v>
      </c>
      <c r="AB100" s="50">
        <v>0</v>
      </c>
      <c r="AC100" s="50">
        <v>0</v>
      </c>
      <c r="AD100" s="50">
        <v>2</v>
      </c>
      <c r="AE100" s="50">
        <v>2</v>
      </c>
      <c r="AF100" s="50">
        <v>2</v>
      </c>
      <c r="AG100" s="50">
        <v>0</v>
      </c>
      <c r="AH100" s="50">
        <v>2</v>
      </c>
      <c r="AI100" s="50">
        <v>0</v>
      </c>
      <c r="AJ100" s="50">
        <v>0</v>
      </c>
      <c r="AK100" s="50">
        <v>0</v>
      </c>
      <c r="AL100" s="50">
        <v>0</v>
      </c>
      <c r="AM100" s="50">
        <v>0</v>
      </c>
      <c r="AN100" s="50">
        <v>0</v>
      </c>
      <c r="AO100" s="50">
        <v>0</v>
      </c>
      <c r="AP100" s="50">
        <v>0</v>
      </c>
      <c r="AQ100" s="50">
        <v>0</v>
      </c>
      <c r="AR100" s="50">
        <v>5</v>
      </c>
      <c r="AS100" s="50">
        <v>4</v>
      </c>
      <c r="AT100" s="50">
        <v>2</v>
      </c>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row>
    <row r="101" spans="1:70" x14ac:dyDescent="0.25">
      <c r="A101" s="49" t="s">
        <v>369</v>
      </c>
      <c r="B101" s="48" t="s">
        <v>91</v>
      </c>
      <c r="C101" s="50">
        <v>4</v>
      </c>
      <c r="D101" s="50">
        <v>4</v>
      </c>
      <c r="E101" s="50">
        <v>4</v>
      </c>
      <c r="F101" s="50">
        <v>2</v>
      </c>
      <c r="G101" s="50">
        <v>2</v>
      </c>
      <c r="H101" s="50">
        <v>4</v>
      </c>
      <c r="I101" s="50">
        <v>4</v>
      </c>
      <c r="J101" s="50">
        <v>0</v>
      </c>
      <c r="K101" s="50">
        <v>1</v>
      </c>
      <c r="L101" s="50">
        <v>0</v>
      </c>
      <c r="M101" s="50">
        <v>0</v>
      </c>
      <c r="N101" s="50">
        <v>0</v>
      </c>
      <c r="O101" s="50">
        <v>1</v>
      </c>
      <c r="P101" s="50">
        <v>0</v>
      </c>
      <c r="Q101" s="50">
        <v>2</v>
      </c>
      <c r="R101" s="50">
        <v>2</v>
      </c>
      <c r="S101" s="50">
        <v>2</v>
      </c>
      <c r="T101" s="50">
        <v>1</v>
      </c>
      <c r="U101" s="50">
        <v>1</v>
      </c>
      <c r="V101" s="50">
        <v>1</v>
      </c>
      <c r="W101" s="50">
        <v>1</v>
      </c>
      <c r="X101" s="50">
        <v>1</v>
      </c>
      <c r="Y101" s="50">
        <v>1</v>
      </c>
      <c r="Z101" s="50">
        <v>2</v>
      </c>
      <c r="AA101" s="50">
        <v>1</v>
      </c>
      <c r="AB101" s="50">
        <v>2</v>
      </c>
      <c r="AC101" s="50">
        <v>1</v>
      </c>
      <c r="AD101" s="50">
        <v>1</v>
      </c>
      <c r="AE101" s="50">
        <v>0</v>
      </c>
      <c r="AF101" s="50">
        <v>2</v>
      </c>
      <c r="AG101" s="50">
        <v>0</v>
      </c>
      <c r="AH101" s="50">
        <v>5</v>
      </c>
      <c r="AI101" s="50">
        <v>5</v>
      </c>
      <c r="AJ101" s="50">
        <v>4</v>
      </c>
      <c r="AK101" s="50">
        <v>0</v>
      </c>
      <c r="AL101" s="50">
        <v>2</v>
      </c>
      <c r="AM101" s="50">
        <v>2</v>
      </c>
      <c r="AN101" s="50">
        <v>0</v>
      </c>
      <c r="AO101" s="50">
        <v>4</v>
      </c>
      <c r="AP101" s="50">
        <v>5</v>
      </c>
      <c r="AQ101" s="50">
        <v>0</v>
      </c>
      <c r="AR101" s="50">
        <v>0</v>
      </c>
      <c r="AS101" s="50">
        <v>0</v>
      </c>
      <c r="AT101" s="50">
        <v>0</v>
      </c>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row>
    <row r="102" spans="1:70" ht="25.5" x14ac:dyDescent="0.25">
      <c r="A102" s="49" t="s">
        <v>370</v>
      </c>
      <c r="B102" s="48" t="s">
        <v>93</v>
      </c>
      <c r="C102" s="50">
        <v>0</v>
      </c>
      <c r="D102" s="50">
        <v>0</v>
      </c>
      <c r="E102" s="50">
        <v>0</v>
      </c>
      <c r="F102" s="50">
        <v>4</v>
      </c>
      <c r="G102" s="50">
        <v>2</v>
      </c>
      <c r="H102" s="50">
        <v>1</v>
      </c>
      <c r="I102" s="50">
        <v>0</v>
      </c>
      <c r="J102" s="50">
        <v>0</v>
      </c>
      <c r="K102" s="50">
        <v>0</v>
      </c>
      <c r="L102" s="50">
        <v>0</v>
      </c>
      <c r="M102" s="50">
        <v>2</v>
      </c>
      <c r="N102" s="50">
        <v>0</v>
      </c>
      <c r="O102" s="50">
        <v>0</v>
      </c>
      <c r="P102" s="50">
        <v>0</v>
      </c>
      <c r="Q102" s="50">
        <v>0</v>
      </c>
      <c r="R102" s="50">
        <v>0</v>
      </c>
      <c r="S102" s="50">
        <v>0</v>
      </c>
      <c r="T102" s="50">
        <v>0</v>
      </c>
      <c r="U102" s="50">
        <v>0</v>
      </c>
      <c r="V102" s="50">
        <v>0</v>
      </c>
      <c r="W102" s="50">
        <v>0</v>
      </c>
      <c r="X102" s="50">
        <v>0</v>
      </c>
      <c r="Y102" s="50">
        <v>0</v>
      </c>
      <c r="Z102" s="50">
        <v>0</v>
      </c>
      <c r="AA102" s="50">
        <v>0</v>
      </c>
      <c r="AB102" s="50">
        <v>2</v>
      </c>
      <c r="AC102" s="50">
        <v>0</v>
      </c>
      <c r="AD102" s="50">
        <v>0</v>
      </c>
      <c r="AE102" s="50">
        <v>0</v>
      </c>
      <c r="AF102" s="50">
        <v>-1</v>
      </c>
      <c r="AG102" s="50">
        <v>0</v>
      </c>
      <c r="AH102" s="50">
        <v>3</v>
      </c>
      <c r="AI102" s="50">
        <v>0</v>
      </c>
      <c r="AJ102" s="50">
        <v>4</v>
      </c>
      <c r="AK102" s="50">
        <v>0</v>
      </c>
      <c r="AL102" s="50">
        <v>-2</v>
      </c>
      <c r="AM102" s="50">
        <v>-2</v>
      </c>
      <c r="AN102" s="50">
        <v>0</v>
      </c>
      <c r="AO102" s="50">
        <v>-2</v>
      </c>
      <c r="AP102" s="50">
        <v>0</v>
      </c>
      <c r="AQ102" s="50">
        <v>0</v>
      </c>
      <c r="AR102" s="50">
        <v>0</v>
      </c>
      <c r="AS102" s="50">
        <v>0</v>
      </c>
      <c r="AT102" s="50">
        <v>0</v>
      </c>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row>
    <row r="103" spans="1:70" ht="25.5" x14ac:dyDescent="0.25">
      <c r="A103" s="49" t="s">
        <v>371</v>
      </c>
      <c r="B103" s="48" t="s">
        <v>206</v>
      </c>
      <c r="C103" s="50">
        <v>4</v>
      </c>
      <c r="D103" s="50">
        <v>4</v>
      </c>
      <c r="E103" s="50">
        <v>4</v>
      </c>
      <c r="F103" s="50">
        <v>1</v>
      </c>
      <c r="G103" s="50">
        <v>0</v>
      </c>
      <c r="H103" s="50">
        <v>4</v>
      </c>
      <c r="I103" s="50">
        <v>3</v>
      </c>
      <c r="J103" s="50">
        <v>0</v>
      </c>
      <c r="K103" s="50">
        <v>0</v>
      </c>
      <c r="L103" s="50">
        <v>-1</v>
      </c>
      <c r="M103" s="50">
        <v>2</v>
      </c>
      <c r="N103" s="50">
        <v>0</v>
      </c>
      <c r="O103" s="50">
        <v>2</v>
      </c>
      <c r="P103" s="50">
        <v>2</v>
      </c>
      <c r="Q103" s="50">
        <v>2</v>
      </c>
      <c r="R103" s="50">
        <v>4</v>
      </c>
      <c r="S103" s="50">
        <v>-1</v>
      </c>
      <c r="T103" s="50">
        <v>2</v>
      </c>
      <c r="U103" s="50">
        <v>-1</v>
      </c>
      <c r="V103" s="50">
        <v>0</v>
      </c>
      <c r="W103" s="50">
        <v>0</v>
      </c>
      <c r="X103" s="50">
        <v>1</v>
      </c>
      <c r="Y103" s="50">
        <v>0</v>
      </c>
      <c r="Z103" s="50">
        <v>0</v>
      </c>
      <c r="AA103" s="50">
        <v>0</v>
      </c>
      <c r="AB103" s="50">
        <v>4</v>
      </c>
      <c r="AC103" s="50">
        <v>0</v>
      </c>
      <c r="AD103" s="50">
        <v>3</v>
      </c>
      <c r="AE103" s="50">
        <v>2</v>
      </c>
      <c r="AF103" s="50">
        <v>4</v>
      </c>
      <c r="AG103" s="50">
        <v>0</v>
      </c>
      <c r="AH103" s="50">
        <v>2</v>
      </c>
      <c r="AI103" s="50">
        <v>0</v>
      </c>
      <c r="AJ103" s="50">
        <v>0</v>
      </c>
      <c r="AK103" s="50">
        <v>0</v>
      </c>
      <c r="AL103" s="50">
        <v>2</v>
      </c>
      <c r="AM103" s="50">
        <v>2</v>
      </c>
      <c r="AN103" s="50">
        <v>0</v>
      </c>
      <c r="AO103" s="50">
        <v>1</v>
      </c>
      <c r="AP103" s="50">
        <v>0</v>
      </c>
      <c r="AQ103" s="50">
        <v>0</v>
      </c>
      <c r="AR103" s="50">
        <v>0</v>
      </c>
      <c r="AS103" s="50">
        <v>2</v>
      </c>
      <c r="AT103" s="50">
        <v>4</v>
      </c>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row>
    <row r="104" spans="1:70" ht="25.5" x14ac:dyDescent="0.25">
      <c r="A104" s="49" t="s">
        <v>372</v>
      </c>
      <c r="B104" s="48" t="s">
        <v>207</v>
      </c>
      <c r="C104" s="50">
        <v>4</v>
      </c>
      <c r="D104" s="50">
        <v>4</v>
      </c>
      <c r="E104" s="50">
        <v>2</v>
      </c>
      <c r="F104" s="50">
        <v>1</v>
      </c>
      <c r="G104" s="50">
        <v>0</v>
      </c>
      <c r="H104" s="50">
        <v>2</v>
      </c>
      <c r="I104" s="50">
        <v>2</v>
      </c>
      <c r="J104" s="50">
        <v>0</v>
      </c>
      <c r="K104" s="50">
        <v>0</v>
      </c>
      <c r="L104" s="50">
        <v>-1</v>
      </c>
      <c r="M104" s="50">
        <v>1</v>
      </c>
      <c r="N104" s="50">
        <v>0</v>
      </c>
      <c r="O104" s="50">
        <v>1</v>
      </c>
      <c r="P104" s="50">
        <v>1</v>
      </c>
      <c r="Q104" s="50">
        <v>1</v>
      </c>
      <c r="R104" s="50">
        <v>2</v>
      </c>
      <c r="S104" s="50">
        <v>-1</v>
      </c>
      <c r="T104" s="50">
        <v>2</v>
      </c>
      <c r="U104" s="50">
        <v>-1</v>
      </c>
      <c r="V104" s="50">
        <v>1</v>
      </c>
      <c r="W104" s="50">
        <v>-1</v>
      </c>
      <c r="X104" s="50">
        <v>1</v>
      </c>
      <c r="Y104" s="50">
        <v>-1</v>
      </c>
      <c r="Z104" s="50">
        <v>0</v>
      </c>
      <c r="AA104" s="50">
        <v>0</v>
      </c>
      <c r="AB104" s="50">
        <v>2</v>
      </c>
      <c r="AC104" s="50">
        <v>0</v>
      </c>
      <c r="AD104" s="50">
        <v>2</v>
      </c>
      <c r="AE104" s="50">
        <v>1</v>
      </c>
      <c r="AF104" s="50">
        <v>2</v>
      </c>
      <c r="AG104" s="50">
        <v>0</v>
      </c>
      <c r="AH104" s="50">
        <v>2</v>
      </c>
      <c r="AI104" s="50">
        <v>0</v>
      </c>
      <c r="AJ104" s="50">
        <v>0</v>
      </c>
      <c r="AK104" s="50">
        <v>0</v>
      </c>
      <c r="AL104" s="50">
        <v>2</v>
      </c>
      <c r="AM104" s="50">
        <v>2</v>
      </c>
      <c r="AN104" s="50">
        <v>0</v>
      </c>
      <c r="AO104" s="50">
        <v>1</v>
      </c>
      <c r="AP104" s="50">
        <v>0</v>
      </c>
      <c r="AQ104" s="50">
        <v>0</v>
      </c>
      <c r="AR104" s="50">
        <v>0</v>
      </c>
      <c r="AS104" s="50">
        <v>2</v>
      </c>
      <c r="AT104" s="50">
        <v>2</v>
      </c>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row>
    <row r="105" spans="1:70" ht="25.5" x14ac:dyDescent="0.25">
      <c r="A105" s="49" t="s">
        <v>373</v>
      </c>
      <c r="B105" s="48" t="s">
        <v>2</v>
      </c>
      <c r="C105" s="52">
        <v>2</v>
      </c>
      <c r="D105" s="52">
        <v>2</v>
      </c>
      <c r="E105" s="52">
        <v>2</v>
      </c>
      <c r="F105" s="52">
        <v>0</v>
      </c>
      <c r="G105" s="52">
        <v>0</v>
      </c>
      <c r="H105" s="52">
        <v>0</v>
      </c>
      <c r="I105" s="52">
        <v>0</v>
      </c>
      <c r="J105" s="52">
        <v>0</v>
      </c>
      <c r="K105" s="52">
        <v>-1</v>
      </c>
      <c r="L105" s="52">
        <v>0</v>
      </c>
      <c r="M105" s="52">
        <v>0</v>
      </c>
      <c r="N105" s="52">
        <v>0</v>
      </c>
      <c r="O105" s="52">
        <v>0</v>
      </c>
      <c r="P105" s="52">
        <v>0</v>
      </c>
      <c r="Q105" s="52">
        <v>0</v>
      </c>
      <c r="R105" s="52">
        <v>0</v>
      </c>
      <c r="S105" s="52">
        <v>0</v>
      </c>
      <c r="T105" s="52">
        <v>0</v>
      </c>
      <c r="U105" s="52">
        <v>0</v>
      </c>
      <c r="V105" s="52">
        <v>0</v>
      </c>
      <c r="W105" s="52">
        <v>0</v>
      </c>
      <c r="X105" s="52">
        <v>0</v>
      </c>
      <c r="Y105" s="52">
        <v>0</v>
      </c>
      <c r="Z105" s="52">
        <v>0</v>
      </c>
      <c r="AA105" s="52">
        <v>0</v>
      </c>
      <c r="AB105" s="52">
        <v>2</v>
      </c>
      <c r="AC105" s="52">
        <v>2</v>
      </c>
      <c r="AD105" s="52">
        <v>0</v>
      </c>
      <c r="AE105" s="52">
        <v>0</v>
      </c>
      <c r="AF105" s="52">
        <v>1</v>
      </c>
      <c r="AG105" s="52">
        <v>0</v>
      </c>
      <c r="AH105" s="52">
        <v>4</v>
      </c>
      <c r="AI105" s="52">
        <v>4</v>
      </c>
      <c r="AJ105" s="52">
        <v>4</v>
      </c>
      <c r="AK105" s="52">
        <v>0</v>
      </c>
      <c r="AL105" s="52">
        <v>4</v>
      </c>
      <c r="AM105" s="52">
        <v>4</v>
      </c>
      <c r="AN105" s="52">
        <v>4</v>
      </c>
      <c r="AO105" s="52">
        <v>4</v>
      </c>
      <c r="AP105" s="52">
        <v>2</v>
      </c>
      <c r="AQ105" s="52">
        <v>0</v>
      </c>
      <c r="AR105" s="52">
        <v>0</v>
      </c>
      <c r="AS105" s="52">
        <v>0</v>
      </c>
      <c r="AT105" s="52">
        <v>0</v>
      </c>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row>
    <row r="106" spans="1:70" x14ac:dyDescent="0.25">
      <c r="A106" s="49" t="s">
        <v>374</v>
      </c>
      <c r="B106" s="48" t="s">
        <v>3</v>
      </c>
      <c r="C106" s="50">
        <v>3</v>
      </c>
      <c r="D106" s="50">
        <v>3</v>
      </c>
      <c r="E106" s="50">
        <v>2</v>
      </c>
      <c r="F106" s="50">
        <v>2</v>
      </c>
      <c r="G106" s="50">
        <v>4</v>
      </c>
      <c r="H106" s="50">
        <v>4</v>
      </c>
      <c r="I106" s="50">
        <v>2</v>
      </c>
      <c r="J106" s="50">
        <v>0</v>
      </c>
      <c r="K106" s="50">
        <v>1</v>
      </c>
      <c r="L106" s="50">
        <v>1</v>
      </c>
      <c r="M106" s="50">
        <v>0</v>
      </c>
      <c r="N106" s="50">
        <v>2</v>
      </c>
      <c r="O106" s="50">
        <v>0</v>
      </c>
      <c r="P106" s="50">
        <v>0</v>
      </c>
      <c r="Q106" s="50">
        <v>0</v>
      </c>
      <c r="R106" s="50">
        <v>2</v>
      </c>
      <c r="S106" s="50">
        <v>2</v>
      </c>
      <c r="T106" s="50">
        <v>5</v>
      </c>
      <c r="U106" s="50">
        <v>5</v>
      </c>
      <c r="V106" s="50">
        <v>1</v>
      </c>
      <c r="W106" s="50">
        <v>1</v>
      </c>
      <c r="X106" s="50">
        <v>3</v>
      </c>
      <c r="Y106" s="50">
        <v>2</v>
      </c>
      <c r="Z106" s="50">
        <v>2</v>
      </c>
      <c r="AA106" s="50">
        <v>1</v>
      </c>
      <c r="AB106" s="50">
        <v>5</v>
      </c>
      <c r="AC106" s="50">
        <v>5</v>
      </c>
      <c r="AD106" s="50">
        <v>1</v>
      </c>
      <c r="AE106" s="50">
        <v>0</v>
      </c>
      <c r="AF106" s="50">
        <v>3</v>
      </c>
      <c r="AG106" s="50">
        <v>0</v>
      </c>
      <c r="AH106" s="50">
        <v>5</v>
      </c>
      <c r="AI106" s="50">
        <v>4</v>
      </c>
      <c r="AJ106" s="50">
        <v>3</v>
      </c>
      <c r="AK106" s="50">
        <v>0</v>
      </c>
      <c r="AL106" s="50">
        <v>5</v>
      </c>
      <c r="AM106" s="50">
        <v>5</v>
      </c>
      <c r="AN106" s="50">
        <v>1</v>
      </c>
      <c r="AO106" s="50">
        <v>5</v>
      </c>
      <c r="AP106" s="50">
        <v>0</v>
      </c>
      <c r="AQ106" s="50">
        <v>0</v>
      </c>
      <c r="AR106" s="50">
        <v>0</v>
      </c>
      <c r="AS106" s="50">
        <v>0</v>
      </c>
      <c r="AT106" s="50">
        <v>0</v>
      </c>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row>
    <row r="107" spans="1:70" x14ac:dyDescent="0.25">
      <c r="A107" s="49" t="s">
        <v>375</v>
      </c>
      <c r="B107" s="48" t="s">
        <v>4</v>
      </c>
      <c r="C107" s="52">
        <v>2</v>
      </c>
      <c r="D107" s="52">
        <v>2</v>
      </c>
      <c r="E107" s="52">
        <v>1</v>
      </c>
      <c r="F107" s="52">
        <v>0</v>
      </c>
      <c r="G107" s="52">
        <v>4</v>
      </c>
      <c r="H107" s="52">
        <v>4</v>
      </c>
      <c r="I107" s="52">
        <v>4</v>
      </c>
      <c r="J107" s="52">
        <v>0</v>
      </c>
      <c r="K107" s="52">
        <v>2</v>
      </c>
      <c r="L107" s="52">
        <v>2</v>
      </c>
      <c r="M107" s="52">
        <v>-3</v>
      </c>
      <c r="N107" s="52">
        <v>2</v>
      </c>
      <c r="O107" s="52">
        <v>0</v>
      </c>
      <c r="P107" s="52">
        <v>0</v>
      </c>
      <c r="Q107" s="52">
        <v>0</v>
      </c>
      <c r="R107" s="52">
        <v>2</v>
      </c>
      <c r="S107" s="52">
        <v>2</v>
      </c>
      <c r="T107" s="52">
        <v>5</v>
      </c>
      <c r="U107" s="52">
        <v>5</v>
      </c>
      <c r="V107" s="52">
        <v>1</v>
      </c>
      <c r="W107" s="52">
        <v>1</v>
      </c>
      <c r="X107" s="52">
        <v>3</v>
      </c>
      <c r="Y107" s="52">
        <v>2</v>
      </c>
      <c r="Z107" s="52">
        <v>2</v>
      </c>
      <c r="AA107" s="52">
        <v>1</v>
      </c>
      <c r="AB107" s="52">
        <v>4</v>
      </c>
      <c r="AC107" s="52">
        <v>2</v>
      </c>
      <c r="AD107" s="52">
        <v>1</v>
      </c>
      <c r="AE107" s="52">
        <v>0</v>
      </c>
      <c r="AF107" s="52">
        <v>2</v>
      </c>
      <c r="AG107" s="52">
        <v>0</v>
      </c>
      <c r="AH107" s="52">
        <v>5</v>
      </c>
      <c r="AI107" s="52">
        <v>4</v>
      </c>
      <c r="AJ107" s="52">
        <v>4</v>
      </c>
      <c r="AK107" s="52">
        <v>0</v>
      </c>
      <c r="AL107" s="52">
        <v>4</v>
      </c>
      <c r="AM107" s="52">
        <v>4</v>
      </c>
      <c r="AN107" s="52">
        <v>2</v>
      </c>
      <c r="AO107" s="52">
        <v>4</v>
      </c>
      <c r="AP107" s="52">
        <v>4</v>
      </c>
      <c r="AQ107" s="52">
        <v>0</v>
      </c>
      <c r="AR107" s="52">
        <v>0</v>
      </c>
      <c r="AS107" s="52">
        <v>0</v>
      </c>
      <c r="AT107" s="52">
        <v>2</v>
      </c>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row>
    <row r="108" spans="1:70" x14ac:dyDescent="0.25">
      <c r="A108" s="49" t="s">
        <v>376</v>
      </c>
      <c r="B108" s="48" t="s">
        <v>6</v>
      </c>
      <c r="C108" s="50">
        <v>1</v>
      </c>
      <c r="D108" s="50">
        <v>0</v>
      </c>
      <c r="E108" s="50">
        <v>3</v>
      </c>
      <c r="F108" s="50">
        <v>1</v>
      </c>
      <c r="G108" s="50">
        <v>1</v>
      </c>
      <c r="H108" s="50">
        <v>0</v>
      </c>
      <c r="I108" s="50">
        <v>0</v>
      </c>
      <c r="J108" s="50">
        <v>0</v>
      </c>
      <c r="K108" s="50">
        <v>0</v>
      </c>
      <c r="L108" s="50">
        <v>1</v>
      </c>
      <c r="M108" s="50">
        <v>-1</v>
      </c>
      <c r="N108" s="50">
        <v>1</v>
      </c>
      <c r="O108" s="50">
        <v>0</v>
      </c>
      <c r="P108" s="50">
        <v>0</v>
      </c>
      <c r="Q108" s="50">
        <v>3</v>
      </c>
      <c r="R108" s="50">
        <v>0</v>
      </c>
      <c r="S108" s="50">
        <v>0</v>
      </c>
      <c r="T108" s="50">
        <v>2</v>
      </c>
      <c r="U108" s="50">
        <v>2</v>
      </c>
      <c r="V108" s="50">
        <v>2</v>
      </c>
      <c r="W108" s="50">
        <v>0</v>
      </c>
      <c r="X108" s="50">
        <v>2</v>
      </c>
      <c r="Y108" s="50">
        <v>0</v>
      </c>
      <c r="Z108" s="50">
        <v>0</v>
      </c>
      <c r="AA108" s="50">
        <v>0</v>
      </c>
      <c r="AB108" s="50">
        <v>1</v>
      </c>
      <c r="AC108" s="50">
        <v>0</v>
      </c>
      <c r="AD108" s="50">
        <v>0</v>
      </c>
      <c r="AE108" s="50">
        <v>0</v>
      </c>
      <c r="AF108" s="50">
        <v>0</v>
      </c>
      <c r="AG108" s="50">
        <v>0</v>
      </c>
      <c r="AH108" s="50">
        <v>0</v>
      </c>
      <c r="AI108" s="50">
        <v>0</v>
      </c>
      <c r="AJ108" s="50">
        <v>0</v>
      </c>
      <c r="AK108" s="50">
        <v>0</v>
      </c>
      <c r="AL108" s="50">
        <v>0</v>
      </c>
      <c r="AM108" s="50">
        <v>0</v>
      </c>
      <c r="AN108" s="50">
        <v>0</v>
      </c>
      <c r="AO108" s="50">
        <v>0</v>
      </c>
      <c r="AP108" s="50">
        <v>0</v>
      </c>
      <c r="AQ108" s="50">
        <v>0</v>
      </c>
      <c r="AR108" s="50">
        <v>2</v>
      </c>
      <c r="AS108" s="50">
        <v>0</v>
      </c>
      <c r="AT108" s="50">
        <v>0</v>
      </c>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row>
    <row r="109" spans="1:70" x14ac:dyDescent="0.25">
      <c r="A109" s="49" t="s">
        <v>377</v>
      </c>
      <c r="B109" s="48" t="s">
        <v>130</v>
      </c>
      <c r="C109" s="50">
        <v>0</v>
      </c>
      <c r="D109" s="50">
        <v>0</v>
      </c>
      <c r="E109" s="50">
        <v>0</v>
      </c>
      <c r="F109" s="50">
        <v>0</v>
      </c>
      <c r="G109" s="50">
        <v>0</v>
      </c>
      <c r="H109" s="50">
        <v>0</v>
      </c>
      <c r="I109" s="50">
        <v>0</v>
      </c>
      <c r="J109" s="50">
        <v>0</v>
      </c>
      <c r="K109" s="50">
        <v>0</v>
      </c>
      <c r="L109" s="50">
        <v>0</v>
      </c>
      <c r="M109" s="50">
        <v>-1</v>
      </c>
      <c r="N109" s="50">
        <v>0</v>
      </c>
      <c r="O109" s="50">
        <v>0</v>
      </c>
      <c r="P109" s="50">
        <v>0</v>
      </c>
      <c r="Q109" s="50">
        <v>0</v>
      </c>
      <c r="R109" s="50">
        <v>0</v>
      </c>
      <c r="S109" s="50">
        <v>0</v>
      </c>
      <c r="T109" s="50">
        <v>0</v>
      </c>
      <c r="U109" s="50">
        <v>0</v>
      </c>
      <c r="V109" s="50">
        <v>0</v>
      </c>
      <c r="W109" s="50">
        <v>0</v>
      </c>
      <c r="X109" s="50">
        <v>0</v>
      </c>
      <c r="Y109" s="50">
        <v>1</v>
      </c>
      <c r="Z109" s="50">
        <v>1</v>
      </c>
      <c r="AA109" s="50">
        <v>1</v>
      </c>
      <c r="AB109" s="50">
        <v>0</v>
      </c>
      <c r="AC109" s="50">
        <v>0</v>
      </c>
      <c r="AD109" s="50">
        <v>2</v>
      </c>
      <c r="AE109" s="50">
        <v>1</v>
      </c>
      <c r="AF109" s="50">
        <v>4</v>
      </c>
      <c r="AG109" s="50">
        <v>4</v>
      </c>
      <c r="AH109" s="50">
        <v>0</v>
      </c>
      <c r="AI109" s="50">
        <v>0</v>
      </c>
      <c r="AJ109" s="50">
        <v>0</v>
      </c>
      <c r="AK109" s="50">
        <v>0</v>
      </c>
      <c r="AL109" s="50">
        <v>0</v>
      </c>
      <c r="AM109" s="50">
        <v>0</v>
      </c>
      <c r="AN109" s="50">
        <v>0</v>
      </c>
      <c r="AO109" s="50">
        <v>0</v>
      </c>
      <c r="AP109" s="50">
        <v>0</v>
      </c>
      <c r="AQ109" s="50">
        <v>0</v>
      </c>
      <c r="AR109" s="50">
        <v>0</v>
      </c>
      <c r="AS109" s="50">
        <v>1</v>
      </c>
      <c r="AT109" s="50">
        <v>0</v>
      </c>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row>
    <row r="110" spans="1:70" x14ac:dyDescent="0.25">
      <c r="A110" s="49" t="s">
        <v>378</v>
      </c>
      <c r="B110" s="48" t="s">
        <v>8</v>
      </c>
      <c r="C110" s="50">
        <v>0</v>
      </c>
      <c r="D110" s="50">
        <v>0</v>
      </c>
      <c r="E110" s="50">
        <v>0</v>
      </c>
      <c r="F110" s="50">
        <v>0</v>
      </c>
      <c r="G110" s="50">
        <v>0</v>
      </c>
      <c r="H110" s="50">
        <v>0</v>
      </c>
      <c r="I110" s="50">
        <v>0</v>
      </c>
      <c r="J110" s="50">
        <v>0</v>
      </c>
      <c r="K110" s="50">
        <v>3</v>
      </c>
      <c r="L110" s="50">
        <v>0</v>
      </c>
      <c r="M110" s="50">
        <v>0</v>
      </c>
      <c r="N110" s="50">
        <v>0</v>
      </c>
      <c r="O110" s="50">
        <v>0</v>
      </c>
      <c r="P110" s="50">
        <v>0</v>
      </c>
      <c r="Q110" s="50">
        <v>0</v>
      </c>
      <c r="R110" s="50">
        <v>0</v>
      </c>
      <c r="S110" s="50">
        <v>0</v>
      </c>
      <c r="T110" s="50">
        <v>0</v>
      </c>
      <c r="U110" s="50">
        <v>0</v>
      </c>
      <c r="V110" s="50">
        <v>-2</v>
      </c>
      <c r="W110" s="50">
        <v>-2</v>
      </c>
      <c r="X110" s="50">
        <v>0</v>
      </c>
      <c r="Y110" s="50">
        <v>-1</v>
      </c>
      <c r="Z110" s="50">
        <v>0</v>
      </c>
      <c r="AA110" s="50">
        <v>-1</v>
      </c>
      <c r="AB110" s="50">
        <v>0</v>
      </c>
      <c r="AC110" s="50">
        <v>0</v>
      </c>
      <c r="AD110" s="50">
        <v>1</v>
      </c>
      <c r="AE110" s="50">
        <v>0</v>
      </c>
      <c r="AF110" s="50">
        <v>0</v>
      </c>
      <c r="AG110" s="50">
        <v>0</v>
      </c>
      <c r="AH110" s="50">
        <v>2</v>
      </c>
      <c r="AI110" s="50">
        <v>2</v>
      </c>
      <c r="AJ110" s="50">
        <v>0</v>
      </c>
      <c r="AK110" s="50">
        <v>0</v>
      </c>
      <c r="AL110" s="50">
        <v>0</v>
      </c>
      <c r="AM110" s="50">
        <v>0</v>
      </c>
      <c r="AN110" s="50">
        <v>0</v>
      </c>
      <c r="AO110" s="50">
        <v>0</v>
      </c>
      <c r="AP110" s="50">
        <v>2</v>
      </c>
      <c r="AQ110" s="50">
        <v>0</v>
      </c>
      <c r="AR110" s="50">
        <v>0</v>
      </c>
      <c r="AS110" s="50">
        <v>0</v>
      </c>
      <c r="AT110" s="50">
        <v>0</v>
      </c>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row>
    <row r="111" spans="1:70" x14ac:dyDescent="0.25">
      <c r="A111" s="49" t="s">
        <v>379</v>
      </c>
      <c r="B111" s="48" t="s">
        <v>9</v>
      </c>
      <c r="C111" s="50">
        <v>0</v>
      </c>
      <c r="D111" s="50">
        <v>0</v>
      </c>
      <c r="E111" s="50">
        <v>2</v>
      </c>
      <c r="F111" s="50">
        <v>2</v>
      </c>
      <c r="G111" s="50">
        <v>0</v>
      </c>
      <c r="H111" s="50">
        <v>0</v>
      </c>
      <c r="I111" s="50">
        <v>0</v>
      </c>
      <c r="J111" s="50">
        <v>0</v>
      </c>
      <c r="K111" s="50">
        <v>0</v>
      </c>
      <c r="L111" s="50">
        <v>-2</v>
      </c>
      <c r="M111" s="50">
        <v>2</v>
      </c>
      <c r="N111" s="50">
        <v>-2</v>
      </c>
      <c r="O111" s="50">
        <v>0</v>
      </c>
      <c r="P111" s="50">
        <v>0</v>
      </c>
      <c r="Q111" s="50">
        <v>0</v>
      </c>
      <c r="R111" s="50">
        <v>2</v>
      </c>
      <c r="S111" s="50">
        <v>-1</v>
      </c>
      <c r="T111" s="50">
        <v>5</v>
      </c>
      <c r="U111" s="50">
        <v>-1</v>
      </c>
      <c r="V111" s="50">
        <v>2</v>
      </c>
      <c r="W111" s="50">
        <v>-1</v>
      </c>
      <c r="X111" s="50">
        <v>2</v>
      </c>
      <c r="Y111" s="50">
        <v>-1</v>
      </c>
      <c r="Z111" s="50">
        <v>2</v>
      </c>
      <c r="AA111" s="50">
        <v>-1</v>
      </c>
      <c r="AB111" s="50">
        <v>4</v>
      </c>
      <c r="AC111" s="50">
        <v>0</v>
      </c>
      <c r="AD111" s="50">
        <v>0</v>
      </c>
      <c r="AE111" s="50">
        <v>0</v>
      </c>
      <c r="AF111" s="50">
        <v>0</v>
      </c>
      <c r="AG111" s="50">
        <v>0</v>
      </c>
      <c r="AH111" s="50">
        <v>0</v>
      </c>
      <c r="AI111" s="50">
        <v>0</v>
      </c>
      <c r="AJ111" s="50">
        <v>0</v>
      </c>
      <c r="AK111" s="50">
        <v>0</v>
      </c>
      <c r="AL111" s="50">
        <v>-1</v>
      </c>
      <c r="AM111" s="50">
        <v>-1</v>
      </c>
      <c r="AN111" s="50">
        <v>1</v>
      </c>
      <c r="AO111" s="50">
        <v>0</v>
      </c>
      <c r="AP111" s="50">
        <v>0</v>
      </c>
      <c r="AQ111" s="50">
        <v>0</v>
      </c>
      <c r="AR111" s="50">
        <v>0</v>
      </c>
      <c r="AS111" s="50">
        <v>0</v>
      </c>
      <c r="AT111" s="50">
        <v>0</v>
      </c>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row>
    <row r="112" spans="1:70" ht="25.5" x14ac:dyDescent="0.25">
      <c r="A112" s="49" t="s">
        <v>380</v>
      </c>
      <c r="B112" s="48" t="s">
        <v>19</v>
      </c>
      <c r="C112" s="52">
        <v>0</v>
      </c>
      <c r="D112" s="52">
        <v>0</v>
      </c>
      <c r="E112" s="52">
        <v>0</v>
      </c>
      <c r="F112" s="52">
        <v>0</v>
      </c>
      <c r="G112" s="52">
        <v>0</v>
      </c>
      <c r="H112" s="52">
        <v>1</v>
      </c>
      <c r="I112" s="52">
        <v>0</v>
      </c>
      <c r="J112" s="52">
        <v>0</v>
      </c>
      <c r="K112" s="52">
        <v>0</v>
      </c>
      <c r="L112" s="52">
        <v>0</v>
      </c>
      <c r="M112" s="52">
        <v>2</v>
      </c>
      <c r="N112" s="52">
        <v>0</v>
      </c>
      <c r="O112" s="52">
        <v>0</v>
      </c>
      <c r="P112" s="52">
        <v>0</v>
      </c>
      <c r="Q112" s="52">
        <v>0</v>
      </c>
      <c r="R112" s="52">
        <v>0</v>
      </c>
      <c r="S112" s="52">
        <v>0</v>
      </c>
      <c r="T112" s="52">
        <v>1</v>
      </c>
      <c r="U112" s="52">
        <v>1</v>
      </c>
      <c r="V112" s="52">
        <v>0</v>
      </c>
      <c r="W112" s="52">
        <v>-1</v>
      </c>
      <c r="X112" s="52">
        <v>2</v>
      </c>
      <c r="Y112" s="52">
        <v>-1</v>
      </c>
      <c r="Z112" s="52">
        <v>2</v>
      </c>
      <c r="AA112" s="52">
        <v>1</v>
      </c>
      <c r="AB112" s="52">
        <v>2</v>
      </c>
      <c r="AC112" s="52">
        <v>0</v>
      </c>
      <c r="AD112" s="52">
        <v>0</v>
      </c>
      <c r="AE112" s="52">
        <v>0</v>
      </c>
      <c r="AF112" s="52">
        <v>0</v>
      </c>
      <c r="AG112" s="52">
        <v>0</v>
      </c>
      <c r="AH112" s="52">
        <v>2</v>
      </c>
      <c r="AI112" s="52">
        <v>4</v>
      </c>
      <c r="AJ112" s="52">
        <v>1</v>
      </c>
      <c r="AK112" s="52">
        <v>0</v>
      </c>
      <c r="AL112" s="52">
        <v>4</v>
      </c>
      <c r="AM112" s="52">
        <v>2</v>
      </c>
      <c r="AN112" s="52">
        <v>2</v>
      </c>
      <c r="AO112" s="52">
        <v>4</v>
      </c>
      <c r="AP112" s="52">
        <v>1</v>
      </c>
      <c r="AQ112" s="52">
        <v>0</v>
      </c>
      <c r="AR112" s="52">
        <v>0</v>
      </c>
      <c r="AS112" s="52">
        <v>0</v>
      </c>
      <c r="AT112" s="52">
        <v>0</v>
      </c>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row>
    <row r="113" spans="1:70" x14ac:dyDescent="0.25">
      <c r="A113" s="49" t="s">
        <v>381</v>
      </c>
      <c r="B113" s="48" t="s">
        <v>20</v>
      </c>
      <c r="C113" s="50">
        <v>4</v>
      </c>
      <c r="D113" s="50">
        <v>3</v>
      </c>
      <c r="E113" s="50">
        <v>1</v>
      </c>
      <c r="F113" s="50">
        <v>0</v>
      </c>
      <c r="G113" s="50">
        <v>0</v>
      </c>
      <c r="H113" s="50">
        <v>2</v>
      </c>
      <c r="I113" s="50">
        <v>0</v>
      </c>
      <c r="J113" s="50">
        <v>0</v>
      </c>
      <c r="K113" s="50">
        <v>0</v>
      </c>
      <c r="L113" s="50">
        <v>1</v>
      </c>
      <c r="M113" s="50">
        <v>0</v>
      </c>
      <c r="N113" s="50">
        <v>1</v>
      </c>
      <c r="O113" s="50">
        <v>2</v>
      </c>
      <c r="P113" s="50">
        <v>-1</v>
      </c>
      <c r="Q113" s="50">
        <v>-1</v>
      </c>
      <c r="R113" s="50">
        <v>1</v>
      </c>
      <c r="S113" s="50">
        <v>1</v>
      </c>
      <c r="T113" s="50">
        <v>2</v>
      </c>
      <c r="U113" s="50">
        <v>0</v>
      </c>
      <c r="V113" s="50">
        <v>0</v>
      </c>
      <c r="W113" s="50">
        <v>0</v>
      </c>
      <c r="X113" s="50">
        <v>0</v>
      </c>
      <c r="Y113" s="50">
        <v>0</v>
      </c>
      <c r="Z113" s="50">
        <v>0</v>
      </c>
      <c r="AA113" s="50">
        <v>0</v>
      </c>
      <c r="AB113" s="50">
        <v>1</v>
      </c>
      <c r="AC113" s="50">
        <v>1</v>
      </c>
      <c r="AD113" s="50">
        <v>1</v>
      </c>
      <c r="AE113" s="50">
        <v>0</v>
      </c>
      <c r="AF113" s="50">
        <v>2</v>
      </c>
      <c r="AG113" s="50">
        <v>0</v>
      </c>
      <c r="AH113" s="50">
        <v>4</v>
      </c>
      <c r="AI113" s="50">
        <v>0</v>
      </c>
      <c r="AJ113" s="50">
        <v>-1</v>
      </c>
      <c r="AK113" s="50">
        <v>1</v>
      </c>
      <c r="AL113" s="50">
        <v>2</v>
      </c>
      <c r="AM113" s="50">
        <v>2</v>
      </c>
      <c r="AN113" s="50">
        <v>0</v>
      </c>
      <c r="AO113" s="50">
        <v>0</v>
      </c>
      <c r="AP113" s="50">
        <v>4</v>
      </c>
      <c r="AQ113" s="50">
        <v>4</v>
      </c>
      <c r="AR113" s="50">
        <v>0</v>
      </c>
      <c r="AS113" s="50">
        <v>0</v>
      </c>
      <c r="AT113" s="50">
        <v>2</v>
      </c>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row>
    <row r="114" spans="1:70" x14ac:dyDescent="0.25">
      <c r="A114" s="49" t="s">
        <v>382</v>
      </c>
      <c r="B114" s="48" t="s">
        <v>21</v>
      </c>
      <c r="C114" s="50">
        <v>0</v>
      </c>
      <c r="D114" s="50">
        <v>0</v>
      </c>
      <c r="E114" s="50">
        <v>0</v>
      </c>
      <c r="F114" s="50">
        <v>0</v>
      </c>
      <c r="G114" s="50">
        <v>0</v>
      </c>
      <c r="H114" s="50">
        <v>0</v>
      </c>
      <c r="I114" s="50">
        <v>-1</v>
      </c>
      <c r="J114" s="50">
        <v>0</v>
      </c>
      <c r="K114" s="50">
        <v>0</v>
      </c>
      <c r="L114" s="50">
        <v>0</v>
      </c>
      <c r="M114" s="50">
        <v>0</v>
      </c>
      <c r="N114" s="50">
        <v>0</v>
      </c>
      <c r="O114" s="50">
        <v>0</v>
      </c>
      <c r="P114" s="50">
        <v>0</v>
      </c>
      <c r="Q114" s="50">
        <v>0</v>
      </c>
      <c r="R114" s="50">
        <v>0</v>
      </c>
      <c r="S114" s="50">
        <v>0</v>
      </c>
      <c r="T114" s="50">
        <v>0</v>
      </c>
      <c r="U114" s="50">
        <v>0</v>
      </c>
      <c r="V114" s="50">
        <v>0</v>
      </c>
      <c r="W114" s="50">
        <v>0</v>
      </c>
      <c r="X114" s="50">
        <v>0</v>
      </c>
      <c r="Y114" s="50">
        <v>0</v>
      </c>
      <c r="Z114" s="50">
        <v>0</v>
      </c>
      <c r="AA114" s="50">
        <v>0</v>
      </c>
      <c r="AB114" s="50">
        <v>0</v>
      </c>
      <c r="AC114" s="50">
        <v>0</v>
      </c>
      <c r="AD114" s="50">
        <v>0</v>
      </c>
      <c r="AE114" s="50">
        <v>0</v>
      </c>
      <c r="AF114" s="50">
        <v>0</v>
      </c>
      <c r="AG114" s="50">
        <v>0</v>
      </c>
      <c r="AH114" s="50">
        <v>0</v>
      </c>
      <c r="AI114" s="50">
        <v>0</v>
      </c>
      <c r="AJ114" s="50">
        <v>-2</v>
      </c>
      <c r="AK114" s="50">
        <v>0</v>
      </c>
      <c r="AL114" s="50">
        <v>-1</v>
      </c>
      <c r="AM114" s="50">
        <v>-1</v>
      </c>
      <c r="AN114" s="50">
        <v>0</v>
      </c>
      <c r="AO114" s="50">
        <v>0</v>
      </c>
      <c r="AP114" s="50">
        <v>0</v>
      </c>
      <c r="AQ114" s="50">
        <v>0</v>
      </c>
      <c r="AR114" s="50">
        <v>0</v>
      </c>
      <c r="AS114" s="50">
        <v>0</v>
      </c>
      <c r="AT114" s="50">
        <v>0</v>
      </c>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row>
    <row r="115" spans="1:70" x14ac:dyDescent="0.25">
      <c r="A115" s="54" t="s">
        <v>383</v>
      </c>
      <c r="B115" s="48" t="s">
        <v>22</v>
      </c>
      <c r="C115" s="50">
        <v>0</v>
      </c>
      <c r="D115" s="50">
        <v>0</v>
      </c>
      <c r="E115" s="50">
        <v>0</v>
      </c>
      <c r="F115" s="50">
        <v>0</v>
      </c>
      <c r="G115" s="50">
        <v>0</v>
      </c>
      <c r="H115" s="50">
        <v>0</v>
      </c>
      <c r="I115" s="50">
        <v>0</v>
      </c>
      <c r="J115" s="50">
        <v>0</v>
      </c>
      <c r="K115" s="50">
        <v>0</v>
      </c>
      <c r="L115" s="50">
        <v>2</v>
      </c>
      <c r="M115" s="50">
        <v>1</v>
      </c>
      <c r="N115" s="50">
        <v>2</v>
      </c>
      <c r="O115" s="50">
        <v>0</v>
      </c>
      <c r="P115" s="50">
        <v>0</v>
      </c>
      <c r="Q115" s="50">
        <v>0</v>
      </c>
      <c r="R115" s="50">
        <v>0</v>
      </c>
      <c r="S115" s="50">
        <v>0</v>
      </c>
      <c r="T115" s="50">
        <v>0</v>
      </c>
      <c r="U115" s="50">
        <v>0</v>
      </c>
      <c r="V115" s="50">
        <v>0</v>
      </c>
      <c r="W115" s="50">
        <v>0</v>
      </c>
      <c r="X115" s="50">
        <v>0</v>
      </c>
      <c r="Y115" s="50">
        <v>0</v>
      </c>
      <c r="Z115" s="50">
        <v>0</v>
      </c>
      <c r="AA115" s="50">
        <v>0</v>
      </c>
      <c r="AB115" s="50">
        <v>0</v>
      </c>
      <c r="AC115" s="50">
        <v>0</v>
      </c>
      <c r="AD115" s="50">
        <v>0</v>
      </c>
      <c r="AE115" s="50">
        <v>0</v>
      </c>
      <c r="AF115" s="50">
        <v>0</v>
      </c>
      <c r="AG115" s="50">
        <v>0</v>
      </c>
      <c r="AH115" s="50">
        <v>0</v>
      </c>
      <c r="AI115" s="50">
        <v>0</v>
      </c>
      <c r="AJ115" s="50">
        <v>0</v>
      </c>
      <c r="AK115" s="50">
        <v>0</v>
      </c>
      <c r="AL115" s="50">
        <v>0</v>
      </c>
      <c r="AM115" s="50">
        <v>0</v>
      </c>
      <c r="AN115" s="50">
        <v>3</v>
      </c>
      <c r="AO115" s="50">
        <v>0</v>
      </c>
      <c r="AP115" s="50">
        <v>2</v>
      </c>
      <c r="AQ115" s="50">
        <v>0</v>
      </c>
      <c r="AR115" s="50">
        <v>5</v>
      </c>
      <c r="AS115" s="50">
        <v>0</v>
      </c>
      <c r="AT115" s="50">
        <v>0</v>
      </c>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row>
    <row r="116" spans="1:70" x14ac:dyDescent="0.25">
      <c r="A116" s="49" t="s">
        <v>384</v>
      </c>
      <c r="B116" s="48" t="s">
        <v>217</v>
      </c>
      <c r="C116" s="50">
        <v>0</v>
      </c>
      <c r="D116" s="50">
        <v>2</v>
      </c>
      <c r="E116" s="50">
        <v>0</v>
      </c>
      <c r="F116" s="50">
        <v>0</v>
      </c>
      <c r="G116" s="50">
        <v>0</v>
      </c>
      <c r="H116" s="50">
        <v>0</v>
      </c>
      <c r="I116" s="50">
        <v>0</v>
      </c>
      <c r="J116" s="50">
        <v>0</v>
      </c>
      <c r="K116" s="50">
        <v>2</v>
      </c>
      <c r="L116" s="50">
        <v>0</v>
      </c>
      <c r="M116" s="50">
        <v>2</v>
      </c>
      <c r="N116" s="50">
        <v>1</v>
      </c>
      <c r="O116" s="50">
        <v>0</v>
      </c>
      <c r="P116" s="50">
        <v>4</v>
      </c>
      <c r="Q116" s="50">
        <v>0</v>
      </c>
      <c r="R116" s="50">
        <v>2</v>
      </c>
      <c r="S116" s="50">
        <v>2</v>
      </c>
      <c r="T116" s="50">
        <v>2</v>
      </c>
      <c r="U116" s="50">
        <v>2</v>
      </c>
      <c r="V116" s="50">
        <v>2</v>
      </c>
      <c r="W116" s="50">
        <v>2</v>
      </c>
      <c r="X116" s="50">
        <v>2</v>
      </c>
      <c r="Y116" s="50">
        <v>2</v>
      </c>
      <c r="Z116" s="50">
        <v>2</v>
      </c>
      <c r="AA116" s="50">
        <v>2</v>
      </c>
      <c r="AB116" s="50">
        <v>2</v>
      </c>
      <c r="AC116" s="50">
        <v>0</v>
      </c>
      <c r="AD116" s="50">
        <v>2</v>
      </c>
      <c r="AE116" s="50">
        <v>0</v>
      </c>
      <c r="AF116" s="50">
        <v>0</v>
      </c>
      <c r="AG116" s="50">
        <v>0</v>
      </c>
      <c r="AH116" s="50">
        <v>2</v>
      </c>
      <c r="AI116" s="50">
        <v>0</v>
      </c>
      <c r="AJ116" s="50">
        <v>1</v>
      </c>
      <c r="AK116" s="50">
        <v>0</v>
      </c>
      <c r="AL116" s="50">
        <v>0</v>
      </c>
      <c r="AM116" s="50">
        <v>0</v>
      </c>
      <c r="AN116" s="50">
        <v>0</v>
      </c>
      <c r="AO116" s="50">
        <v>0</v>
      </c>
      <c r="AP116" s="50">
        <v>2</v>
      </c>
      <c r="AQ116" s="50">
        <v>0</v>
      </c>
      <c r="AR116" s="50">
        <v>0</v>
      </c>
      <c r="AS116" s="50">
        <v>2</v>
      </c>
      <c r="AT116" s="50">
        <v>2</v>
      </c>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row>
    <row r="117" spans="1:70" s="142" customFormat="1" x14ac:dyDescent="0.25">
      <c r="A117" s="49" t="s">
        <v>385</v>
      </c>
      <c r="B117" s="48" t="s">
        <v>23</v>
      </c>
      <c r="C117" s="50">
        <v>0</v>
      </c>
      <c r="D117" s="50">
        <v>0</v>
      </c>
      <c r="E117" s="50">
        <v>0</v>
      </c>
      <c r="F117" s="50">
        <v>0</v>
      </c>
      <c r="G117" s="50">
        <v>2</v>
      </c>
      <c r="H117" s="50">
        <v>0</v>
      </c>
      <c r="I117" s="50">
        <v>0</v>
      </c>
      <c r="J117" s="50">
        <v>0</v>
      </c>
      <c r="K117" s="50">
        <v>0</v>
      </c>
      <c r="L117" s="50">
        <v>0</v>
      </c>
      <c r="M117" s="50">
        <v>0</v>
      </c>
      <c r="N117" s="50">
        <v>0</v>
      </c>
      <c r="O117" s="50">
        <v>0</v>
      </c>
      <c r="P117" s="50">
        <v>0</v>
      </c>
      <c r="Q117" s="50">
        <v>0</v>
      </c>
      <c r="R117" s="50">
        <v>0</v>
      </c>
      <c r="S117" s="50">
        <v>0</v>
      </c>
      <c r="T117" s="50">
        <v>1</v>
      </c>
      <c r="U117" s="50">
        <v>0</v>
      </c>
      <c r="V117" s="50">
        <v>0</v>
      </c>
      <c r="W117" s="50">
        <v>0</v>
      </c>
      <c r="X117" s="50">
        <v>1</v>
      </c>
      <c r="Y117" s="50">
        <v>0</v>
      </c>
      <c r="Z117" s="50">
        <v>0</v>
      </c>
      <c r="AA117" s="50">
        <v>0</v>
      </c>
      <c r="AB117" s="50">
        <v>2</v>
      </c>
      <c r="AC117" s="140">
        <v>0</v>
      </c>
      <c r="AD117" s="50">
        <v>0</v>
      </c>
      <c r="AE117" s="50">
        <v>0</v>
      </c>
      <c r="AF117" s="50">
        <v>0</v>
      </c>
      <c r="AG117" s="50">
        <v>0</v>
      </c>
      <c r="AH117" s="50">
        <v>0</v>
      </c>
      <c r="AI117" s="50">
        <v>0</v>
      </c>
      <c r="AJ117" s="50">
        <v>0</v>
      </c>
      <c r="AK117" s="50">
        <v>0</v>
      </c>
      <c r="AL117" s="50">
        <v>0</v>
      </c>
      <c r="AM117" s="50">
        <v>0</v>
      </c>
      <c r="AN117" s="50">
        <v>0</v>
      </c>
      <c r="AO117" s="50">
        <v>0</v>
      </c>
      <c r="AP117" s="50">
        <v>2</v>
      </c>
      <c r="AQ117" s="50">
        <v>0</v>
      </c>
      <c r="AR117" s="50">
        <v>2</v>
      </c>
      <c r="AS117" s="50">
        <v>0</v>
      </c>
      <c r="AT117" s="50">
        <v>0</v>
      </c>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row>
    <row r="118" spans="1:70" s="142" customFormat="1" ht="25.5" x14ac:dyDescent="0.25">
      <c r="A118" s="49" t="s">
        <v>386</v>
      </c>
      <c r="B118" s="48" t="s">
        <v>24</v>
      </c>
      <c r="C118" s="52">
        <v>0</v>
      </c>
      <c r="D118" s="52">
        <v>0</v>
      </c>
      <c r="E118" s="52">
        <v>0</v>
      </c>
      <c r="F118" s="52">
        <v>0</v>
      </c>
      <c r="G118" s="52">
        <v>5</v>
      </c>
      <c r="H118" s="52">
        <v>0</v>
      </c>
      <c r="I118" s="52">
        <v>0</v>
      </c>
      <c r="J118" s="52">
        <v>0</v>
      </c>
      <c r="K118" s="52">
        <v>0</v>
      </c>
      <c r="L118" s="52">
        <v>0</v>
      </c>
      <c r="M118" s="52">
        <v>0</v>
      </c>
      <c r="N118" s="52">
        <v>0</v>
      </c>
      <c r="O118" s="52">
        <v>0</v>
      </c>
      <c r="P118" s="52">
        <v>0</v>
      </c>
      <c r="Q118" s="52">
        <v>0</v>
      </c>
      <c r="R118" s="52">
        <v>0</v>
      </c>
      <c r="S118" s="52">
        <v>0</v>
      </c>
      <c r="T118" s="143">
        <v>0</v>
      </c>
      <c r="U118" s="52">
        <v>0</v>
      </c>
      <c r="V118" s="52">
        <v>0</v>
      </c>
      <c r="W118" s="52">
        <v>0</v>
      </c>
      <c r="X118" s="143">
        <v>0</v>
      </c>
      <c r="Y118" s="52">
        <v>0</v>
      </c>
      <c r="Z118" s="52">
        <v>0</v>
      </c>
      <c r="AA118" s="52">
        <v>0</v>
      </c>
      <c r="AB118" s="52">
        <v>2</v>
      </c>
      <c r="AC118" s="143">
        <v>2</v>
      </c>
      <c r="AD118" s="52">
        <v>0</v>
      </c>
      <c r="AE118" s="52">
        <v>0</v>
      </c>
      <c r="AF118" s="52">
        <v>1</v>
      </c>
      <c r="AG118" s="52">
        <v>0</v>
      </c>
      <c r="AH118" s="52">
        <v>4</v>
      </c>
      <c r="AI118" s="52">
        <v>4</v>
      </c>
      <c r="AJ118" s="52">
        <v>4</v>
      </c>
      <c r="AK118" s="52">
        <v>0</v>
      </c>
      <c r="AL118" s="52">
        <v>2</v>
      </c>
      <c r="AM118" s="52">
        <v>3</v>
      </c>
      <c r="AN118" s="52">
        <v>3</v>
      </c>
      <c r="AO118" s="52">
        <v>4</v>
      </c>
      <c r="AP118" s="52">
        <v>0</v>
      </c>
      <c r="AQ118" s="52">
        <v>0</v>
      </c>
      <c r="AR118" s="52">
        <v>0</v>
      </c>
      <c r="AS118" s="52">
        <v>0</v>
      </c>
      <c r="AT118" s="52">
        <v>0</v>
      </c>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row>
    <row r="119" spans="1:70" s="142" customFormat="1" ht="25.5" x14ac:dyDescent="0.25">
      <c r="A119" s="49" t="s">
        <v>387</v>
      </c>
      <c r="B119" s="48" t="s">
        <v>25</v>
      </c>
      <c r="C119" s="50">
        <v>0</v>
      </c>
      <c r="D119" s="50">
        <v>0</v>
      </c>
      <c r="E119" s="50">
        <v>0</v>
      </c>
      <c r="F119" s="50">
        <v>0</v>
      </c>
      <c r="G119" s="50">
        <v>4</v>
      </c>
      <c r="H119" s="50">
        <v>0</v>
      </c>
      <c r="I119" s="50">
        <v>0</v>
      </c>
      <c r="J119" s="50">
        <v>0</v>
      </c>
      <c r="K119" s="50">
        <v>0</v>
      </c>
      <c r="L119" s="50">
        <v>0</v>
      </c>
      <c r="M119" s="50">
        <v>0</v>
      </c>
      <c r="N119" s="50">
        <v>0</v>
      </c>
      <c r="O119" s="50">
        <v>0</v>
      </c>
      <c r="P119" s="50">
        <v>0</v>
      </c>
      <c r="Q119" s="50">
        <v>0</v>
      </c>
      <c r="R119" s="50">
        <v>0</v>
      </c>
      <c r="S119" s="50">
        <v>0</v>
      </c>
      <c r="T119" s="140">
        <v>1</v>
      </c>
      <c r="U119" s="50">
        <v>0</v>
      </c>
      <c r="V119" s="50">
        <v>0</v>
      </c>
      <c r="W119" s="50">
        <v>0</v>
      </c>
      <c r="X119" s="140">
        <v>1</v>
      </c>
      <c r="Y119" s="50">
        <v>0</v>
      </c>
      <c r="Z119" s="50">
        <v>0</v>
      </c>
      <c r="AA119" s="50">
        <v>0</v>
      </c>
      <c r="AB119" s="50">
        <v>2</v>
      </c>
      <c r="AC119" s="140">
        <v>1</v>
      </c>
      <c r="AD119" s="50">
        <v>0</v>
      </c>
      <c r="AE119" s="50">
        <v>0</v>
      </c>
      <c r="AF119" s="50">
        <v>1</v>
      </c>
      <c r="AG119" s="50">
        <v>0</v>
      </c>
      <c r="AH119" s="50">
        <v>4</v>
      </c>
      <c r="AI119" s="50">
        <v>4</v>
      </c>
      <c r="AJ119" s="50">
        <v>4</v>
      </c>
      <c r="AK119" s="50">
        <v>0</v>
      </c>
      <c r="AL119" s="50">
        <v>2</v>
      </c>
      <c r="AM119" s="50">
        <v>2</v>
      </c>
      <c r="AN119" s="50">
        <v>0</v>
      </c>
      <c r="AO119" s="50">
        <v>2</v>
      </c>
      <c r="AP119" s="50">
        <v>1</v>
      </c>
      <c r="AQ119" s="50">
        <v>0</v>
      </c>
      <c r="AR119" s="50">
        <v>0</v>
      </c>
      <c r="AS119" s="50">
        <v>0</v>
      </c>
      <c r="AT119" s="50">
        <v>0</v>
      </c>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row>
    <row r="120" spans="1:70" s="142" customFormat="1" x14ac:dyDescent="0.25">
      <c r="A120" s="49" t="s">
        <v>388</v>
      </c>
      <c r="B120" s="48" t="s">
        <v>26</v>
      </c>
      <c r="C120" s="50">
        <v>3</v>
      </c>
      <c r="D120" s="50">
        <v>3</v>
      </c>
      <c r="E120" s="50">
        <v>3</v>
      </c>
      <c r="F120" s="50">
        <v>1</v>
      </c>
      <c r="G120" s="50">
        <v>0</v>
      </c>
      <c r="H120" s="50">
        <v>1</v>
      </c>
      <c r="I120" s="50">
        <v>0</v>
      </c>
      <c r="J120" s="50">
        <v>0</v>
      </c>
      <c r="K120" s="50">
        <v>0</v>
      </c>
      <c r="L120" s="50">
        <v>0</v>
      </c>
      <c r="M120" s="50">
        <v>0</v>
      </c>
      <c r="N120" s="50">
        <v>0</v>
      </c>
      <c r="O120" s="50">
        <v>2</v>
      </c>
      <c r="P120" s="50">
        <v>0</v>
      </c>
      <c r="Q120" s="50">
        <v>2</v>
      </c>
      <c r="R120" s="50">
        <v>2</v>
      </c>
      <c r="S120" s="50">
        <v>0</v>
      </c>
      <c r="T120" s="50">
        <v>2</v>
      </c>
      <c r="U120" s="50">
        <v>0</v>
      </c>
      <c r="V120" s="50">
        <v>1</v>
      </c>
      <c r="W120" s="50">
        <v>0</v>
      </c>
      <c r="X120" s="50">
        <v>1</v>
      </c>
      <c r="Y120" s="50">
        <v>0</v>
      </c>
      <c r="Z120" s="50">
        <v>0</v>
      </c>
      <c r="AA120" s="50">
        <v>0</v>
      </c>
      <c r="AB120" s="50">
        <v>2</v>
      </c>
      <c r="AC120" s="50">
        <v>0</v>
      </c>
      <c r="AD120" s="50">
        <v>3</v>
      </c>
      <c r="AE120" s="50">
        <v>0</v>
      </c>
      <c r="AF120" s="50">
        <v>0</v>
      </c>
      <c r="AG120" s="50">
        <v>0</v>
      </c>
      <c r="AH120" s="50">
        <v>2</v>
      </c>
      <c r="AI120" s="50">
        <v>0</v>
      </c>
      <c r="AJ120" s="50">
        <v>0</v>
      </c>
      <c r="AK120" s="50">
        <v>0</v>
      </c>
      <c r="AL120" s="50">
        <v>2</v>
      </c>
      <c r="AM120" s="50">
        <v>2</v>
      </c>
      <c r="AN120" s="50">
        <v>0</v>
      </c>
      <c r="AO120" s="50">
        <v>1</v>
      </c>
      <c r="AP120" s="50">
        <v>0</v>
      </c>
      <c r="AQ120" s="50">
        <v>0</v>
      </c>
      <c r="AR120" s="50">
        <v>0</v>
      </c>
      <c r="AS120" s="50">
        <v>0</v>
      </c>
      <c r="AT120" s="50">
        <v>0</v>
      </c>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row>
    <row r="121" spans="1:70" x14ac:dyDescent="0.25">
      <c r="A121" s="49" t="s">
        <v>389</v>
      </c>
      <c r="B121" s="48" t="s">
        <v>27</v>
      </c>
      <c r="C121" s="50">
        <v>0</v>
      </c>
      <c r="D121" s="50">
        <v>0</v>
      </c>
      <c r="E121" s="50">
        <v>0</v>
      </c>
      <c r="F121" s="50">
        <v>0</v>
      </c>
      <c r="G121" s="50">
        <v>0</v>
      </c>
      <c r="H121" s="50">
        <v>0</v>
      </c>
      <c r="I121" s="50">
        <v>0</v>
      </c>
      <c r="J121" s="50">
        <v>0</v>
      </c>
      <c r="K121" s="50">
        <v>0</v>
      </c>
      <c r="L121" s="50">
        <v>1</v>
      </c>
      <c r="M121" s="50">
        <v>2</v>
      </c>
      <c r="N121" s="50">
        <v>0</v>
      </c>
      <c r="O121" s="50">
        <v>0</v>
      </c>
      <c r="P121" s="50">
        <v>2</v>
      </c>
      <c r="Q121" s="50">
        <v>0</v>
      </c>
      <c r="R121" s="50">
        <v>0</v>
      </c>
      <c r="S121" s="50">
        <v>0</v>
      </c>
      <c r="T121" s="50">
        <v>0</v>
      </c>
      <c r="U121" s="50">
        <v>0</v>
      </c>
      <c r="V121" s="50">
        <v>0</v>
      </c>
      <c r="W121" s="50">
        <v>0</v>
      </c>
      <c r="X121" s="50">
        <v>0</v>
      </c>
      <c r="Y121" s="50">
        <v>0</v>
      </c>
      <c r="Z121" s="50">
        <v>0</v>
      </c>
      <c r="AA121" s="50">
        <v>0</v>
      </c>
      <c r="AB121" s="50">
        <v>1</v>
      </c>
      <c r="AC121" s="50">
        <v>0</v>
      </c>
      <c r="AD121" s="50">
        <v>0</v>
      </c>
      <c r="AE121" s="50">
        <v>0</v>
      </c>
      <c r="AF121" s="50">
        <v>0</v>
      </c>
      <c r="AG121" s="50">
        <v>0</v>
      </c>
      <c r="AH121" s="50">
        <v>0</v>
      </c>
      <c r="AI121" s="50">
        <v>0</v>
      </c>
      <c r="AJ121" s="50">
        <v>0</v>
      </c>
      <c r="AK121" s="50">
        <v>0</v>
      </c>
      <c r="AL121" s="50">
        <v>0</v>
      </c>
      <c r="AM121" s="50">
        <v>0</v>
      </c>
      <c r="AN121" s="50">
        <v>2</v>
      </c>
      <c r="AO121" s="50">
        <v>0</v>
      </c>
      <c r="AP121" s="50">
        <v>0</v>
      </c>
      <c r="AQ121" s="50">
        <v>0</v>
      </c>
      <c r="AR121" s="50">
        <v>0</v>
      </c>
      <c r="AS121" s="50">
        <v>0</v>
      </c>
      <c r="AT121" s="50">
        <v>0</v>
      </c>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row>
    <row r="122" spans="1:70" x14ac:dyDescent="0.25">
      <c r="A122" s="49" t="s">
        <v>203</v>
      </c>
      <c r="B122" s="48" t="s">
        <v>210</v>
      </c>
      <c r="C122" s="52">
        <v>0</v>
      </c>
      <c r="D122" s="52">
        <v>0</v>
      </c>
      <c r="E122" s="52">
        <v>0</v>
      </c>
      <c r="F122" s="52">
        <v>0</v>
      </c>
      <c r="G122" s="52">
        <v>0</v>
      </c>
      <c r="H122" s="52">
        <v>0</v>
      </c>
      <c r="I122" s="52">
        <v>0</v>
      </c>
      <c r="J122" s="52">
        <v>0</v>
      </c>
      <c r="K122" s="52">
        <v>0</v>
      </c>
      <c r="L122" s="52">
        <v>0</v>
      </c>
      <c r="M122" s="52">
        <v>0</v>
      </c>
      <c r="N122" s="52">
        <v>0</v>
      </c>
      <c r="O122" s="52">
        <v>0</v>
      </c>
      <c r="P122" s="52">
        <v>0</v>
      </c>
      <c r="Q122" s="52">
        <v>0</v>
      </c>
      <c r="R122" s="52">
        <v>0</v>
      </c>
      <c r="S122" s="52">
        <v>0</v>
      </c>
      <c r="T122" s="52">
        <v>0</v>
      </c>
      <c r="U122" s="52">
        <v>0</v>
      </c>
      <c r="V122" s="52">
        <v>0</v>
      </c>
      <c r="W122" s="52">
        <v>0</v>
      </c>
      <c r="X122" s="52">
        <v>0</v>
      </c>
      <c r="Y122" s="52">
        <v>0</v>
      </c>
      <c r="Z122" s="52">
        <v>0</v>
      </c>
      <c r="AA122" s="52">
        <v>0</v>
      </c>
      <c r="AB122" s="52">
        <v>0</v>
      </c>
      <c r="AC122" s="52">
        <v>0</v>
      </c>
      <c r="AD122" s="52">
        <v>0</v>
      </c>
      <c r="AE122" s="52">
        <v>0</v>
      </c>
      <c r="AF122" s="52">
        <v>0</v>
      </c>
      <c r="AG122" s="52">
        <v>0</v>
      </c>
      <c r="AH122" s="52">
        <v>0</v>
      </c>
      <c r="AI122" s="52">
        <v>0</v>
      </c>
      <c r="AJ122" s="52">
        <v>0</v>
      </c>
      <c r="AK122" s="52">
        <v>0</v>
      </c>
      <c r="AL122" s="52">
        <v>0</v>
      </c>
      <c r="AM122" s="52">
        <v>4</v>
      </c>
      <c r="AN122" s="52">
        <v>0</v>
      </c>
      <c r="AO122" s="52">
        <v>0</v>
      </c>
      <c r="AP122" s="52">
        <v>0</v>
      </c>
      <c r="AQ122" s="52">
        <v>0</v>
      </c>
      <c r="AR122" s="52">
        <v>0</v>
      </c>
      <c r="AS122" s="52">
        <v>0</v>
      </c>
      <c r="AT122" s="52">
        <v>0</v>
      </c>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row>
    <row r="123" spans="1:70" x14ac:dyDescent="0.25">
      <c r="A123" s="49" t="s">
        <v>390</v>
      </c>
      <c r="B123" s="48" t="s">
        <v>28</v>
      </c>
      <c r="C123" s="50">
        <v>4</v>
      </c>
      <c r="D123" s="50">
        <v>-1</v>
      </c>
      <c r="E123" s="50">
        <v>4</v>
      </c>
      <c r="F123" s="50">
        <v>1</v>
      </c>
      <c r="G123" s="50">
        <v>1</v>
      </c>
      <c r="H123" s="50">
        <v>-2</v>
      </c>
      <c r="I123" s="50">
        <v>2</v>
      </c>
      <c r="J123" s="50">
        <v>-2</v>
      </c>
      <c r="K123" s="50">
        <v>2</v>
      </c>
      <c r="L123" s="50">
        <v>4</v>
      </c>
      <c r="M123" s="50">
        <v>4</v>
      </c>
      <c r="N123" s="50">
        <v>4</v>
      </c>
      <c r="O123" s="50">
        <v>0</v>
      </c>
      <c r="P123" s="50">
        <v>2</v>
      </c>
      <c r="Q123" s="50">
        <v>1</v>
      </c>
      <c r="R123" s="50">
        <v>2</v>
      </c>
      <c r="S123" s="50">
        <v>2</v>
      </c>
      <c r="T123" s="50">
        <v>-2</v>
      </c>
      <c r="U123" s="50">
        <v>1</v>
      </c>
      <c r="V123" s="50">
        <v>-2</v>
      </c>
      <c r="W123" s="50">
        <v>2</v>
      </c>
      <c r="X123" s="50">
        <v>0</v>
      </c>
      <c r="Y123" s="50">
        <v>1</v>
      </c>
      <c r="Z123" s="50">
        <v>0</v>
      </c>
      <c r="AA123" s="50">
        <v>1</v>
      </c>
      <c r="AB123" s="50">
        <v>2</v>
      </c>
      <c r="AC123" s="50">
        <v>0</v>
      </c>
      <c r="AD123" s="50">
        <v>0</v>
      </c>
      <c r="AE123" s="50">
        <v>0</v>
      </c>
      <c r="AF123" s="50">
        <v>0</v>
      </c>
      <c r="AG123" s="50">
        <v>0</v>
      </c>
      <c r="AH123" s="50">
        <v>2</v>
      </c>
      <c r="AI123" s="50">
        <v>0</v>
      </c>
      <c r="AJ123" s="50">
        <v>0</v>
      </c>
      <c r="AK123" s="50">
        <v>0</v>
      </c>
      <c r="AL123" s="50">
        <v>0</v>
      </c>
      <c r="AM123" s="50">
        <v>0</v>
      </c>
      <c r="AN123" s="50">
        <v>0</v>
      </c>
      <c r="AO123" s="50">
        <v>0</v>
      </c>
      <c r="AP123" s="50">
        <v>4</v>
      </c>
      <c r="AQ123" s="50">
        <v>0</v>
      </c>
      <c r="AR123" s="50">
        <v>0</v>
      </c>
      <c r="AS123" s="50">
        <v>0</v>
      </c>
      <c r="AT123" s="50">
        <v>0</v>
      </c>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row>
    <row r="124" spans="1:70" x14ac:dyDescent="0.25">
      <c r="A124" s="49" t="s">
        <v>391</v>
      </c>
      <c r="B124" s="48" t="s">
        <v>29</v>
      </c>
      <c r="C124" s="50">
        <v>1</v>
      </c>
      <c r="D124" s="50">
        <v>-1</v>
      </c>
      <c r="E124" s="50">
        <v>2</v>
      </c>
      <c r="F124" s="50">
        <v>0</v>
      </c>
      <c r="G124" s="50">
        <v>0</v>
      </c>
      <c r="H124" s="50">
        <v>-2</v>
      </c>
      <c r="I124" s="50">
        <v>1</v>
      </c>
      <c r="J124" s="50">
        <v>-1</v>
      </c>
      <c r="K124" s="50">
        <v>2</v>
      </c>
      <c r="L124" s="50">
        <v>0</v>
      </c>
      <c r="M124" s="50">
        <v>2</v>
      </c>
      <c r="N124" s="50">
        <v>2</v>
      </c>
      <c r="O124" s="50">
        <v>0</v>
      </c>
      <c r="P124" s="50">
        <v>2</v>
      </c>
      <c r="Q124" s="50">
        <v>2</v>
      </c>
      <c r="R124" s="50">
        <v>0</v>
      </c>
      <c r="S124" s="50">
        <v>1</v>
      </c>
      <c r="T124" s="50">
        <v>-2</v>
      </c>
      <c r="U124" s="50">
        <v>1</v>
      </c>
      <c r="V124" s="50">
        <v>-2</v>
      </c>
      <c r="W124" s="50">
        <v>1</v>
      </c>
      <c r="X124" s="50">
        <v>-2</v>
      </c>
      <c r="Y124" s="50">
        <v>1</v>
      </c>
      <c r="Z124" s="50">
        <v>-2</v>
      </c>
      <c r="AA124" s="50">
        <v>1</v>
      </c>
      <c r="AB124" s="50">
        <v>1</v>
      </c>
      <c r="AC124" s="50">
        <v>0</v>
      </c>
      <c r="AD124" s="50">
        <v>0</v>
      </c>
      <c r="AE124" s="50">
        <v>0</v>
      </c>
      <c r="AF124" s="50">
        <v>0</v>
      </c>
      <c r="AG124" s="50">
        <v>0</v>
      </c>
      <c r="AH124" s="50">
        <v>2</v>
      </c>
      <c r="AI124" s="50">
        <v>0</v>
      </c>
      <c r="AJ124" s="50">
        <v>0</v>
      </c>
      <c r="AK124" s="50">
        <v>0</v>
      </c>
      <c r="AL124" s="50">
        <v>0</v>
      </c>
      <c r="AM124" s="50">
        <v>0</v>
      </c>
      <c r="AN124" s="50">
        <v>0</v>
      </c>
      <c r="AO124" s="50">
        <v>0</v>
      </c>
      <c r="AP124" s="50">
        <v>4</v>
      </c>
      <c r="AQ124" s="50">
        <v>0</v>
      </c>
      <c r="AR124" s="50">
        <v>0</v>
      </c>
      <c r="AS124" s="50">
        <v>0</v>
      </c>
      <c r="AT124" s="50">
        <v>0</v>
      </c>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row>
    <row r="125" spans="1:70" x14ac:dyDescent="0.25">
      <c r="A125" s="49" t="s">
        <v>392</v>
      </c>
      <c r="B125" s="48" t="s">
        <v>30</v>
      </c>
      <c r="C125" s="50">
        <v>0</v>
      </c>
      <c r="D125" s="50">
        <v>-1</v>
      </c>
      <c r="E125" s="50">
        <v>2</v>
      </c>
      <c r="F125" s="50">
        <v>0</v>
      </c>
      <c r="G125" s="50">
        <v>0</v>
      </c>
      <c r="H125" s="50">
        <v>0</v>
      </c>
      <c r="I125" s="50">
        <v>0</v>
      </c>
      <c r="J125" s="50">
        <v>0</v>
      </c>
      <c r="K125" s="50">
        <v>0</v>
      </c>
      <c r="L125" s="50">
        <v>0</v>
      </c>
      <c r="M125" s="50">
        <v>2</v>
      </c>
      <c r="N125" s="50">
        <v>2</v>
      </c>
      <c r="O125" s="50">
        <v>0</v>
      </c>
      <c r="P125" s="50">
        <v>2</v>
      </c>
      <c r="Q125" s="50">
        <v>2</v>
      </c>
      <c r="R125" s="50">
        <v>0</v>
      </c>
      <c r="S125" s="50">
        <v>0</v>
      </c>
      <c r="T125" s="50">
        <v>-2</v>
      </c>
      <c r="U125" s="50">
        <v>1</v>
      </c>
      <c r="V125" s="50">
        <v>-2</v>
      </c>
      <c r="W125" s="50">
        <v>2</v>
      </c>
      <c r="X125" s="50">
        <v>-2</v>
      </c>
      <c r="Y125" s="50">
        <v>2</v>
      </c>
      <c r="Z125" s="50">
        <v>-2</v>
      </c>
      <c r="AA125" s="50">
        <v>2</v>
      </c>
      <c r="AB125" s="50">
        <v>-1</v>
      </c>
      <c r="AC125" s="50">
        <v>0</v>
      </c>
      <c r="AD125" s="50">
        <v>0</v>
      </c>
      <c r="AE125" s="50">
        <v>0</v>
      </c>
      <c r="AF125" s="50">
        <v>0</v>
      </c>
      <c r="AG125" s="50">
        <v>0</v>
      </c>
      <c r="AH125" s="50">
        <v>2</v>
      </c>
      <c r="AI125" s="50">
        <v>0</v>
      </c>
      <c r="AJ125" s="50">
        <v>0</v>
      </c>
      <c r="AK125" s="50">
        <v>0</v>
      </c>
      <c r="AL125" s="50">
        <v>0</v>
      </c>
      <c r="AM125" s="50">
        <v>0</v>
      </c>
      <c r="AN125" s="50">
        <v>0</v>
      </c>
      <c r="AO125" s="50">
        <v>0</v>
      </c>
      <c r="AP125" s="50">
        <v>4</v>
      </c>
      <c r="AQ125" s="50">
        <v>0</v>
      </c>
      <c r="AR125" s="50">
        <v>0</v>
      </c>
      <c r="AS125" s="50">
        <v>0</v>
      </c>
      <c r="AT125" s="50">
        <v>0</v>
      </c>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row>
    <row r="126" spans="1:70" x14ac:dyDescent="0.25">
      <c r="A126" s="49" t="s">
        <v>393</v>
      </c>
      <c r="B126" s="48" t="s">
        <v>31</v>
      </c>
      <c r="C126" s="50">
        <v>0</v>
      </c>
      <c r="D126" s="50">
        <v>3</v>
      </c>
      <c r="E126" s="50">
        <v>0</v>
      </c>
      <c r="F126" s="50">
        <v>0</v>
      </c>
      <c r="G126" s="50">
        <v>0</v>
      </c>
      <c r="H126" s="50">
        <v>0</v>
      </c>
      <c r="I126" s="50">
        <v>0</v>
      </c>
      <c r="J126" s="50">
        <v>0</v>
      </c>
      <c r="K126" s="50">
        <v>0</v>
      </c>
      <c r="L126" s="50">
        <v>0</v>
      </c>
      <c r="M126" s="50">
        <v>0</v>
      </c>
      <c r="N126" s="50">
        <v>0</v>
      </c>
      <c r="O126" s="50">
        <v>0</v>
      </c>
      <c r="P126" s="50">
        <v>0</v>
      </c>
      <c r="Q126" s="50">
        <v>0</v>
      </c>
      <c r="R126" s="50">
        <v>0</v>
      </c>
      <c r="S126" s="50">
        <v>0</v>
      </c>
      <c r="T126" s="50">
        <v>0</v>
      </c>
      <c r="U126" s="50">
        <v>0</v>
      </c>
      <c r="V126" s="50">
        <v>0</v>
      </c>
      <c r="W126" s="50">
        <v>0</v>
      </c>
      <c r="X126" s="50">
        <v>0</v>
      </c>
      <c r="Y126" s="50">
        <v>-1</v>
      </c>
      <c r="Z126" s="50">
        <v>0</v>
      </c>
      <c r="AA126" s="50">
        <v>0</v>
      </c>
      <c r="AB126" s="50">
        <v>1</v>
      </c>
      <c r="AC126" s="50">
        <v>0</v>
      </c>
      <c r="AD126" s="50">
        <v>2</v>
      </c>
      <c r="AE126" s="50">
        <v>0</v>
      </c>
      <c r="AF126" s="50">
        <v>-1</v>
      </c>
      <c r="AG126" s="50">
        <v>0</v>
      </c>
      <c r="AH126" s="50">
        <v>0</v>
      </c>
      <c r="AI126" s="50">
        <v>0</v>
      </c>
      <c r="AJ126" s="50">
        <v>0</v>
      </c>
      <c r="AK126" s="50">
        <v>0</v>
      </c>
      <c r="AL126" s="50">
        <v>0</v>
      </c>
      <c r="AM126" s="50">
        <v>0</v>
      </c>
      <c r="AN126" s="50">
        <v>0</v>
      </c>
      <c r="AO126" s="50">
        <v>0</v>
      </c>
      <c r="AP126" s="50">
        <v>0</v>
      </c>
      <c r="AQ126" s="50">
        <v>0</v>
      </c>
      <c r="AR126" s="50">
        <v>0</v>
      </c>
      <c r="AS126" s="50">
        <v>-3</v>
      </c>
      <c r="AT126" s="50">
        <v>-3</v>
      </c>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row>
    <row r="127" spans="1:70" x14ac:dyDescent="0.25">
      <c r="A127" s="49" t="s">
        <v>394</v>
      </c>
      <c r="B127" s="48" t="s">
        <v>32</v>
      </c>
      <c r="C127" s="50">
        <v>2</v>
      </c>
      <c r="D127" s="50">
        <v>1</v>
      </c>
      <c r="E127" s="50">
        <v>4</v>
      </c>
      <c r="F127" s="50">
        <v>2</v>
      </c>
      <c r="G127" s="50">
        <v>0</v>
      </c>
      <c r="H127" s="50">
        <v>0</v>
      </c>
      <c r="I127" s="50">
        <v>-1</v>
      </c>
      <c r="J127" s="50">
        <v>0</v>
      </c>
      <c r="K127" s="50">
        <v>0</v>
      </c>
      <c r="L127" s="50">
        <v>0</v>
      </c>
      <c r="M127" s="50">
        <v>0</v>
      </c>
      <c r="N127" s="50">
        <v>0</v>
      </c>
      <c r="O127" s="50">
        <v>1</v>
      </c>
      <c r="P127" s="50">
        <v>0</v>
      </c>
      <c r="Q127" s="50">
        <v>3</v>
      </c>
      <c r="R127" s="50">
        <v>0</v>
      </c>
      <c r="S127" s="50">
        <v>0</v>
      </c>
      <c r="T127" s="50">
        <v>0</v>
      </c>
      <c r="U127" s="50">
        <v>0</v>
      </c>
      <c r="V127" s="50">
        <v>0</v>
      </c>
      <c r="W127" s="50">
        <v>0</v>
      </c>
      <c r="X127" s="50">
        <v>0</v>
      </c>
      <c r="Y127" s="50">
        <v>0</v>
      </c>
      <c r="Z127" s="50">
        <v>0</v>
      </c>
      <c r="AA127" s="50">
        <v>0</v>
      </c>
      <c r="AB127" s="50">
        <v>0</v>
      </c>
      <c r="AC127" s="50">
        <v>0</v>
      </c>
      <c r="AD127" s="50">
        <v>0</v>
      </c>
      <c r="AE127" s="50">
        <v>0</v>
      </c>
      <c r="AF127" s="50">
        <v>0</v>
      </c>
      <c r="AG127" s="50">
        <v>0</v>
      </c>
      <c r="AH127" s="50">
        <v>2</v>
      </c>
      <c r="AI127" s="50">
        <v>0</v>
      </c>
      <c r="AJ127" s="50">
        <v>0</v>
      </c>
      <c r="AK127" s="50">
        <v>0</v>
      </c>
      <c r="AL127" s="50">
        <v>0</v>
      </c>
      <c r="AM127" s="50">
        <v>0</v>
      </c>
      <c r="AN127" s="50">
        <v>0</v>
      </c>
      <c r="AO127" s="50">
        <v>0</v>
      </c>
      <c r="AP127" s="50">
        <v>0</v>
      </c>
      <c r="AQ127" s="50">
        <v>0</v>
      </c>
      <c r="AR127" s="50">
        <v>0</v>
      </c>
      <c r="AS127" s="50">
        <v>0</v>
      </c>
      <c r="AT127" s="50">
        <v>-1</v>
      </c>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row>
    <row r="128" spans="1:70" x14ac:dyDescent="0.25">
      <c r="A128" s="49" t="s">
        <v>198</v>
      </c>
      <c r="B128" s="48" t="s">
        <v>100</v>
      </c>
      <c r="C128" s="50">
        <v>1</v>
      </c>
      <c r="D128" s="50">
        <v>1</v>
      </c>
      <c r="E128" s="50">
        <v>1</v>
      </c>
      <c r="F128" s="50">
        <v>4</v>
      </c>
      <c r="G128" s="50">
        <v>2</v>
      </c>
      <c r="H128" s="50">
        <v>0</v>
      </c>
      <c r="I128" s="50">
        <v>2</v>
      </c>
      <c r="J128" s="50">
        <v>0</v>
      </c>
      <c r="K128" s="50">
        <v>0</v>
      </c>
      <c r="L128" s="50">
        <v>0</v>
      </c>
      <c r="M128" s="50">
        <v>2</v>
      </c>
      <c r="N128" s="50">
        <v>0</v>
      </c>
      <c r="O128" s="50">
        <v>0</v>
      </c>
      <c r="P128" s="50">
        <v>0</v>
      </c>
      <c r="Q128" s="50">
        <v>0</v>
      </c>
      <c r="R128" s="50">
        <v>0</v>
      </c>
      <c r="S128" s="50">
        <v>0</v>
      </c>
      <c r="T128" s="50">
        <v>0</v>
      </c>
      <c r="U128" s="50">
        <v>0</v>
      </c>
      <c r="V128" s="50">
        <v>0</v>
      </c>
      <c r="W128" s="50">
        <v>0</v>
      </c>
      <c r="X128" s="50">
        <v>1</v>
      </c>
      <c r="Y128" s="50">
        <v>0</v>
      </c>
      <c r="Z128" s="50">
        <v>0</v>
      </c>
      <c r="AA128" s="50">
        <v>0</v>
      </c>
      <c r="AB128" s="50">
        <v>2</v>
      </c>
      <c r="AC128" s="50">
        <v>0</v>
      </c>
      <c r="AD128" s="50">
        <v>1</v>
      </c>
      <c r="AE128" s="50">
        <v>0</v>
      </c>
      <c r="AF128" s="50">
        <v>1</v>
      </c>
      <c r="AG128" s="50">
        <v>0</v>
      </c>
      <c r="AH128" s="50">
        <v>0</v>
      </c>
      <c r="AI128" s="50">
        <v>0</v>
      </c>
      <c r="AJ128" s="50">
        <v>0</v>
      </c>
      <c r="AK128" s="50">
        <v>2</v>
      </c>
      <c r="AL128" s="50">
        <v>4</v>
      </c>
      <c r="AM128" s="50">
        <v>4</v>
      </c>
      <c r="AN128" s="50">
        <v>2</v>
      </c>
      <c r="AO128" s="50">
        <v>0</v>
      </c>
      <c r="AP128" s="50">
        <v>1</v>
      </c>
      <c r="AQ128" s="50">
        <v>0</v>
      </c>
      <c r="AR128" s="50">
        <v>1</v>
      </c>
      <c r="AS128" s="50">
        <v>0</v>
      </c>
      <c r="AT128" s="50">
        <v>0</v>
      </c>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row>
    <row r="129" spans="1:70" x14ac:dyDescent="0.25">
      <c r="A129" s="49" t="s">
        <v>395</v>
      </c>
      <c r="B129" s="48" t="s">
        <v>33</v>
      </c>
      <c r="C129" s="50">
        <v>4</v>
      </c>
      <c r="D129" s="50">
        <v>4</v>
      </c>
      <c r="E129" s="50">
        <v>4</v>
      </c>
      <c r="F129" s="50">
        <v>2</v>
      </c>
      <c r="G129" s="50">
        <v>2</v>
      </c>
      <c r="H129" s="50">
        <v>2</v>
      </c>
      <c r="I129" s="50">
        <v>2</v>
      </c>
      <c r="J129" s="50">
        <v>0</v>
      </c>
      <c r="K129" s="50">
        <v>1</v>
      </c>
      <c r="L129" s="50">
        <v>2</v>
      </c>
      <c r="M129" s="50">
        <v>1</v>
      </c>
      <c r="N129" s="50">
        <v>1</v>
      </c>
      <c r="O129" s="50">
        <v>1</v>
      </c>
      <c r="P129" s="50">
        <v>0</v>
      </c>
      <c r="Q129" s="50">
        <v>0</v>
      </c>
      <c r="R129" s="50">
        <v>1</v>
      </c>
      <c r="S129" s="50">
        <v>1</v>
      </c>
      <c r="T129" s="50">
        <v>1</v>
      </c>
      <c r="U129" s="50">
        <v>2</v>
      </c>
      <c r="V129" s="50">
        <v>1</v>
      </c>
      <c r="W129" s="50">
        <v>1</v>
      </c>
      <c r="X129" s="50">
        <v>1</v>
      </c>
      <c r="Y129" s="50">
        <v>1</v>
      </c>
      <c r="Z129" s="50">
        <v>1</v>
      </c>
      <c r="AA129" s="50">
        <v>1</v>
      </c>
      <c r="AB129" s="50">
        <v>2</v>
      </c>
      <c r="AC129" s="50">
        <v>1</v>
      </c>
      <c r="AD129" s="50">
        <v>2</v>
      </c>
      <c r="AE129" s="50">
        <v>0</v>
      </c>
      <c r="AF129" s="50">
        <v>4</v>
      </c>
      <c r="AG129" s="50">
        <v>0</v>
      </c>
      <c r="AH129" s="50">
        <v>5</v>
      </c>
      <c r="AI129" s="50">
        <v>4</v>
      </c>
      <c r="AJ129" s="50">
        <v>0</v>
      </c>
      <c r="AK129" s="50">
        <v>0</v>
      </c>
      <c r="AL129" s="50">
        <v>2</v>
      </c>
      <c r="AM129" s="50">
        <v>3</v>
      </c>
      <c r="AN129" s="50">
        <v>0</v>
      </c>
      <c r="AO129" s="50">
        <v>0</v>
      </c>
      <c r="AP129" s="50">
        <v>1</v>
      </c>
      <c r="AQ129" s="50">
        <v>1</v>
      </c>
      <c r="AR129" s="50">
        <v>0</v>
      </c>
      <c r="AS129" s="50">
        <v>1</v>
      </c>
      <c r="AT129" s="50">
        <v>1</v>
      </c>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row>
    <row r="130" spans="1:70" x14ac:dyDescent="0.25">
      <c r="A130" s="49" t="s">
        <v>396</v>
      </c>
      <c r="B130" s="48" t="s">
        <v>34</v>
      </c>
      <c r="C130" s="50">
        <v>0</v>
      </c>
      <c r="D130" s="50">
        <v>0</v>
      </c>
      <c r="E130" s="50">
        <v>0</v>
      </c>
      <c r="F130" s="50">
        <v>0</v>
      </c>
      <c r="G130" s="50">
        <v>0</v>
      </c>
      <c r="H130" s="50">
        <v>0</v>
      </c>
      <c r="I130" s="50">
        <v>0</v>
      </c>
      <c r="J130" s="50">
        <v>0</v>
      </c>
      <c r="K130" s="50">
        <v>0</v>
      </c>
      <c r="L130" s="50">
        <v>0</v>
      </c>
      <c r="M130" s="50">
        <v>0</v>
      </c>
      <c r="N130" s="50">
        <v>0</v>
      </c>
      <c r="O130" s="50">
        <v>0</v>
      </c>
      <c r="P130" s="50">
        <v>0</v>
      </c>
      <c r="Q130" s="50">
        <v>0</v>
      </c>
      <c r="R130" s="50">
        <v>0</v>
      </c>
      <c r="S130" s="50">
        <v>0</v>
      </c>
      <c r="T130" s="50">
        <v>0</v>
      </c>
      <c r="U130" s="50">
        <v>0</v>
      </c>
      <c r="V130" s="50">
        <v>0</v>
      </c>
      <c r="W130" s="50">
        <v>0</v>
      </c>
      <c r="X130" s="50">
        <v>0</v>
      </c>
      <c r="Y130" s="50">
        <v>0</v>
      </c>
      <c r="Z130" s="50">
        <v>0</v>
      </c>
      <c r="AA130" s="50">
        <v>0</v>
      </c>
      <c r="AB130" s="50">
        <v>0</v>
      </c>
      <c r="AC130" s="50">
        <v>0</v>
      </c>
      <c r="AD130" s="50">
        <v>0</v>
      </c>
      <c r="AE130" s="50">
        <v>0</v>
      </c>
      <c r="AF130" s="50">
        <v>0</v>
      </c>
      <c r="AG130" s="50">
        <v>0</v>
      </c>
      <c r="AH130" s="50">
        <v>3</v>
      </c>
      <c r="AI130" s="50">
        <v>0</v>
      </c>
      <c r="AJ130" s="50">
        <v>0</v>
      </c>
      <c r="AK130" s="50">
        <v>2</v>
      </c>
      <c r="AL130" s="50">
        <v>0</v>
      </c>
      <c r="AM130" s="50">
        <v>0</v>
      </c>
      <c r="AN130" s="50">
        <v>0</v>
      </c>
      <c r="AO130" s="50">
        <v>0</v>
      </c>
      <c r="AP130" s="50">
        <v>0</v>
      </c>
      <c r="AQ130" s="50">
        <v>0</v>
      </c>
      <c r="AR130" s="50">
        <v>0</v>
      </c>
      <c r="AS130" s="50">
        <v>0</v>
      </c>
      <c r="AT130" s="50">
        <v>0</v>
      </c>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row>
    <row r="131" spans="1:70" x14ac:dyDescent="0.25">
      <c r="A131" s="49" t="s">
        <v>397</v>
      </c>
      <c r="B131" s="48" t="s">
        <v>125</v>
      </c>
      <c r="C131" s="50">
        <v>-1</v>
      </c>
      <c r="D131" s="50">
        <v>-1</v>
      </c>
      <c r="E131" s="50">
        <v>-2</v>
      </c>
      <c r="F131" s="50">
        <v>-1</v>
      </c>
      <c r="G131" s="50">
        <v>0</v>
      </c>
      <c r="H131" s="50">
        <v>-1</v>
      </c>
      <c r="I131" s="50">
        <v>-1</v>
      </c>
      <c r="J131" s="50">
        <v>0</v>
      </c>
      <c r="K131" s="50">
        <v>0</v>
      </c>
      <c r="L131" s="50">
        <v>0</v>
      </c>
      <c r="M131" s="50">
        <v>0</v>
      </c>
      <c r="N131" s="50">
        <v>0</v>
      </c>
      <c r="O131" s="50">
        <v>0</v>
      </c>
      <c r="P131" s="50">
        <v>0</v>
      </c>
      <c r="Q131" s="50">
        <v>-1</v>
      </c>
      <c r="R131" s="50">
        <v>0</v>
      </c>
      <c r="S131" s="50">
        <v>0</v>
      </c>
      <c r="T131" s="50">
        <v>0</v>
      </c>
      <c r="U131" s="50">
        <v>0</v>
      </c>
      <c r="V131" s="50">
        <v>0</v>
      </c>
      <c r="W131" s="50">
        <v>0</v>
      </c>
      <c r="X131" s="50">
        <v>0</v>
      </c>
      <c r="Y131" s="50">
        <v>0</v>
      </c>
      <c r="Z131" s="50">
        <v>0</v>
      </c>
      <c r="AA131" s="50">
        <v>0</v>
      </c>
      <c r="AB131" s="50">
        <v>-1</v>
      </c>
      <c r="AC131" s="50">
        <v>0</v>
      </c>
      <c r="AD131" s="50">
        <v>0</v>
      </c>
      <c r="AE131" s="50">
        <v>0</v>
      </c>
      <c r="AF131" s="50">
        <v>0</v>
      </c>
      <c r="AG131" s="50">
        <v>0</v>
      </c>
      <c r="AH131" s="50">
        <v>2</v>
      </c>
      <c r="AI131" s="50">
        <v>0</v>
      </c>
      <c r="AJ131" s="50">
        <v>-2</v>
      </c>
      <c r="AK131" s="50">
        <v>2</v>
      </c>
      <c r="AL131" s="50">
        <v>0</v>
      </c>
      <c r="AM131" s="50">
        <v>0</v>
      </c>
      <c r="AN131" s="50">
        <v>0</v>
      </c>
      <c r="AO131" s="50">
        <v>0</v>
      </c>
      <c r="AP131" s="50">
        <v>0</v>
      </c>
      <c r="AQ131" s="50">
        <v>0</v>
      </c>
      <c r="AR131" s="50">
        <v>0</v>
      </c>
      <c r="AS131" s="50">
        <v>0</v>
      </c>
      <c r="AT131" s="50">
        <v>0</v>
      </c>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row>
    <row r="132" spans="1:70" x14ac:dyDescent="0.25">
      <c r="A132" s="49" t="s">
        <v>398</v>
      </c>
      <c r="B132" s="48" t="s">
        <v>126</v>
      </c>
      <c r="C132" s="50">
        <v>0</v>
      </c>
      <c r="D132" s="50">
        <v>0</v>
      </c>
      <c r="E132" s="50">
        <v>5</v>
      </c>
      <c r="F132" s="50">
        <v>4</v>
      </c>
      <c r="G132" s="50">
        <v>-1</v>
      </c>
      <c r="H132" s="50">
        <v>0</v>
      </c>
      <c r="I132" s="50">
        <v>0</v>
      </c>
      <c r="J132" s="50">
        <v>0</v>
      </c>
      <c r="K132" s="50">
        <v>0</v>
      </c>
      <c r="L132" s="50">
        <v>0</v>
      </c>
      <c r="M132" s="50">
        <v>4</v>
      </c>
      <c r="N132" s="50">
        <v>0</v>
      </c>
      <c r="O132" s="50">
        <v>0</v>
      </c>
      <c r="P132" s="50">
        <v>0</v>
      </c>
      <c r="Q132" s="50">
        <v>0</v>
      </c>
      <c r="R132" s="50">
        <v>-1</v>
      </c>
      <c r="S132" s="50">
        <v>0</v>
      </c>
      <c r="T132" s="50">
        <v>-1</v>
      </c>
      <c r="U132" s="50">
        <v>0</v>
      </c>
      <c r="V132" s="50">
        <v>0</v>
      </c>
      <c r="W132" s="50">
        <v>0</v>
      </c>
      <c r="X132" s="50">
        <v>-1</v>
      </c>
      <c r="Y132" s="50">
        <v>0</v>
      </c>
      <c r="Z132" s="50">
        <v>1</v>
      </c>
      <c r="AA132" s="50">
        <v>0</v>
      </c>
      <c r="AB132" s="50">
        <v>0</v>
      </c>
      <c r="AC132" s="50">
        <v>0</v>
      </c>
      <c r="AD132" s="50">
        <v>0</v>
      </c>
      <c r="AE132" s="50">
        <v>0</v>
      </c>
      <c r="AF132" s="50">
        <v>0</v>
      </c>
      <c r="AG132" s="50">
        <v>0</v>
      </c>
      <c r="AH132" s="50">
        <v>2</v>
      </c>
      <c r="AI132" s="50">
        <v>0</v>
      </c>
      <c r="AJ132" s="50">
        <v>0</v>
      </c>
      <c r="AK132" s="50">
        <v>0</v>
      </c>
      <c r="AL132" s="50">
        <v>0</v>
      </c>
      <c r="AM132" s="50">
        <v>0</v>
      </c>
      <c r="AN132" s="50">
        <v>0</v>
      </c>
      <c r="AO132" s="50">
        <v>0</v>
      </c>
      <c r="AP132" s="50">
        <v>0</v>
      </c>
      <c r="AQ132" s="50">
        <v>0</v>
      </c>
      <c r="AR132" s="50">
        <v>0</v>
      </c>
      <c r="AS132" s="50">
        <v>1</v>
      </c>
      <c r="AT132" s="50">
        <v>1</v>
      </c>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row>
    <row r="133" spans="1:70" ht="25.5" x14ac:dyDescent="0.25">
      <c r="A133" s="49" t="s">
        <v>399</v>
      </c>
      <c r="B133" s="48" t="s">
        <v>10</v>
      </c>
      <c r="C133" s="52">
        <v>3</v>
      </c>
      <c r="D133" s="52">
        <v>3</v>
      </c>
      <c r="E133" s="52">
        <v>3</v>
      </c>
      <c r="F133" s="52">
        <v>2</v>
      </c>
      <c r="G133" s="52">
        <v>1</v>
      </c>
      <c r="H133" s="52">
        <v>0</v>
      </c>
      <c r="I133" s="52">
        <v>0</v>
      </c>
      <c r="J133" s="52">
        <v>0</v>
      </c>
      <c r="K133" s="52">
        <v>0</v>
      </c>
      <c r="L133" s="52">
        <v>0</v>
      </c>
      <c r="M133" s="52">
        <v>-3</v>
      </c>
      <c r="N133" s="52">
        <v>2</v>
      </c>
      <c r="O133" s="52">
        <v>0</v>
      </c>
      <c r="P133" s="52">
        <v>0</v>
      </c>
      <c r="Q133" s="52">
        <v>0</v>
      </c>
      <c r="R133" s="52">
        <v>0</v>
      </c>
      <c r="S133" s="52">
        <v>0</v>
      </c>
      <c r="T133" s="52">
        <v>0</v>
      </c>
      <c r="U133" s="52">
        <v>0</v>
      </c>
      <c r="V133" s="52">
        <v>0</v>
      </c>
      <c r="W133" s="52">
        <v>0</v>
      </c>
      <c r="X133" s="52">
        <v>0</v>
      </c>
      <c r="Y133" s="52">
        <v>0</v>
      </c>
      <c r="Z133" s="52">
        <v>0</v>
      </c>
      <c r="AA133" s="52">
        <v>0</v>
      </c>
      <c r="AB133" s="52">
        <v>2</v>
      </c>
      <c r="AC133" s="52">
        <v>0</v>
      </c>
      <c r="AD133" s="52">
        <v>2</v>
      </c>
      <c r="AE133" s="52">
        <v>0</v>
      </c>
      <c r="AF133" s="52">
        <v>2</v>
      </c>
      <c r="AG133" s="52">
        <v>0</v>
      </c>
      <c r="AH133" s="52">
        <v>4</v>
      </c>
      <c r="AI133" s="52">
        <v>4</v>
      </c>
      <c r="AJ133" s="52">
        <v>4</v>
      </c>
      <c r="AK133" s="52">
        <v>0</v>
      </c>
      <c r="AL133" s="52">
        <v>5</v>
      </c>
      <c r="AM133" s="52">
        <v>5</v>
      </c>
      <c r="AN133" s="52">
        <v>0</v>
      </c>
      <c r="AO133" s="52">
        <v>5</v>
      </c>
      <c r="AP133" s="52">
        <v>2</v>
      </c>
      <c r="AQ133" s="52">
        <v>0</v>
      </c>
      <c r="AR133" s="52">
        <v>0</v>
      </c>
      <c r="AS133" s="52">
        <v>0</v>
      </c>
      <c r="AT133" s="52">
        <v>0</v>
      </c>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row>
    <row r="134" spans="1:70" x14ac:dyDescent="0.25">
      <c r="A134" s="49" t="s">
        <v>400</v>
      </c>
      <c r="B134" s="48" t="s">
        <v>1</v>
      </c>
      <c r="C134" s="50">
        <v>4</v>
      </c>
      <c r="D134" s="50">
        <v>4</v>
      </c>
      <c r="E134" s="50">
        <v>0</v>
      </c>
      <c r="F134" s="50">
        <v>0</v>
      </c>
      <c r="G134" s="50">
        <v>0</v>
      </c>
      <c r="H134" s="50">
        <v>2</v>
      </c>
      <c r="I134" s="50">
        <v>3</v>
      </c>
      <c r="J134" s="50">
        <v>0</v>
      </c>
      <c r="K134" s="50">
        <v>-2</v>
      </c>
      <c r="L134" s="50">
        <v>-1</v>
      </c>
      <c r="M134" s="50">
        <v>0</v>
      </c>
      <c r="N134" s="50">
        <v>0</v>
      </c>
      <c r="O134" s="50">
        <v>0</v>
      </c>
      <c r="P134" s="50">
        <v>0</v>
      </c>
      <c r="Q134" s="50">
        <v>0</v>
      </c>
      <c r="R134" s="50">
        <v>0</v>
      </c>
      <c r="S134" s="50">
        <v>0</v>
      </c>
      <c r="T134" s="50">
        <v>4</v>
      </c>
      <c r="U134" s="50">
        <v>-2</v>
      </c>
      <c r="V134" s="50">
        <v>2</v>
      </c>
      <c r="W134" s="50">
        <v>-2</v>
      </c>
      <c r="X134" s="50">
        <v>2</v>
      </c>
      <c r="Y134" s="50">
        <v>0</v>
      </c>
      <c r="Z134" s="50">
        <v>0</v>
      </c>
      <c r="AA134" s="50">
        <v>0</v>
      </c>
      <c r="AB134" s="50">
        <v>2</v>
      </c>
      <c r="AC134" s="50">
        <v>0</v>
      </c>
      <c r="AD134" s="50">
        <v>0</v>
      </c>
      <c r="AE134" s="50">
        <v>0</v>
      </c>
      <c r="AF134" s="50">
        <v>1</v>
      </c>
      <c r="AG134" s="50">
        <v>2</v>
      </c>
      <c r="AH134" s="50">
        <v>0</v>
      </c>
      <c r="AI134" s="50">
        <v>0</v>
      </c>
      <c r="AJ134" s="50">
        <v>4</v>
      </c>
      <c r="AK134" s="50">
        <v>0</v>
      </c>
      <c r="AL134" s="50">
        <v>0</v>
      </c>
      <c r="AM134" s="50">
        <v>0</v>
      </c>
      <c r="AN134" s="50">
        <v>0</v>
      </c>
      <c r="AO134" s="50">
        <v>0</v>
      </c>
      <c r="AP134" s="50">
        <v>1</v>
      </c>
      <c r="AQ134" s="50">
        <v>0</v>
      </c>
      <c r="AR134" s="50">
        <v>0</v>
      </c>
      <c r="AS134" s="50">
        <v>0</v>
      </c>
      <c r="AT134" s="50">
        <v>0</v>
      </c>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row>
    <row r="135" spans="1:70" x14ac:dyDescent="0.25">
      <c r="A135" s="49" t="s">
        <v>401</v>
      </c>
      <c r="B135" s="48" t="s">
        <v>107</v>
      </c>
      <c r="C135" s="50">
        <v>4</v>
      </c>
      <c r="D135" s="50">
        <v>1</v>
      </c>
      <c r="E135" s="50">
        <v>1</v>
      </c>
      <c r="F135" s="50">
        <v>0</v>
      </c>
      <c r="G135" s="50">
        <v>0</v>
      </c>
      <c r="H135" s="50">
        <v>0</v>
      </c>
      <c r="I135" s="50">
        <v>0</v>
      </c>
      <c r="J135" s="50">
        <v>0</v>
      </c>
      <c r="K135" s="50">
        <v>0</v>
      </c>
      <c r="L135" s="50">
        <v>0</v>
      </c>
      <c r="M135" s="50">
        <v>0</v>
      </c>
      <c r="N135" s="50">
        <v>0</v>
      </c>
      <c r="O135" s="50">
        <v>0</v>
      </c>
      <c r="P135" s="50">
        <v>0</v>
      </c>
      <c r="Q135" s="50">
        <v>0</v>
      </c>
      <c r="R135" s="50">
        <v>2</v>
      </c>
      <c r="S135" s="50">
        <v>0</v>
      </c>
      <c r="T135" s="50">
        <v>2</v>
      </c>
      <c r="U135" s="50">
        <v>0</v>
      </c>
      <c r="V135" s="50">
        <v>1</v>
      </c>
      <c r="W135" s="50">
        <v>0</v>
      </c>
      <c r="X135" s="50">
        <v>1</v>
      </c>
      <c r="Y135" s="50">
        <v>0</v>
      </c>
      <c r="Z135" s="50">
        <v>0</v>
      </c>
      <c r="AA135" s="50">
        <v>0</v>
      </c>
      <c r="AB135" s="50">
        <v>2</v>
      </c>
      <c r="AC135" s="50">
        <v>0</v>
      </c>
      <c r="AD135" s="50">
        <v>0</v>
      </c>
      <c r="AE135" s="50">
        <v>0</v>
      </c>
      <c r="AF135" s="50">
        <v>0</v>
      </c>
      <c r="AG135" s="50">
        <v>0</v>
      </c>
      <c r="AH135" s="50">
        <v>1</v>
      </c>
      <c r="AI135" s="50">
        <v>1</v>
      </c>
      <c r="AJ135" s="50">
        <v>0</v>
      </c>
      <c r="AK135" s="50">
        <v>0</v>
      </c>
      <c r="AL135" s="50">
        <v>1</v>
      </c>
      <c r="AM135" s="50">
        <v>1</v>
      </c>
      <c r="AN135" s="50">
        <v>0</v>
      </c>
      <c r="AO135" s="50">
        <v>0</v>
      </c>
      <c r="AP135" s="50">
        <v>0</v>
      </c>
      <c r="AQ135" s="50">
        <v>0</v>
      </c>
      <c r="AR135" s="50">
        <v>0</v>
      </c>
      <c r="AS135" s="50">
        <v>0</v>
      </c>
      <c r="AT135" s="50">
        <v>0</v>
      </c>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row>
    <row r="136" spans="1:70" x14ac:dyDescent="0.25">
      <c r="A136" s="49" t="s">
        <v>402</v>
      </c>
      <c r="B136" s="48" t="s">
        <v>108</v>
      </c>
      <c r="C136" s="50">
        <v>0</v>
      </c>
      <c r="D136" s="50">
        <v>0</v>
      </c>
      <c r="E136" s="50">
        <v>0</v>
      </c>
      <c r="F136" s="50">
        <v>1</v>
      </c>
      <c r="G136" s="50">
        <v>0</v>
      </c>
      <c r="H136" s="50">
        <v>0</v>
      </c>
      <c r="I136" s="50">
        <v>0</v>
      </c>
      <c r="J136" s="50">
        <v>0</v>
      </c>
      <c r="K136" s="50">
        <v>0</v>
      </c>
      <c r="L136" s="50">
        <v>0</v>
      </c>
      <c r="M136" s="50">
        <v>1</v>
      </c>
      <c r="N136" s="50">
        <v>-2</v>
      </c>
      <c r="O136" s="50">
        <v>0</v>
      </c>
      <c r="P136" s="50">
        <v>0</v>
      </c>
      <c r="Q136" s="50">
        <v>0</v>
      </c>
      <c r="R136" s="50">
        <v>0</v>
      </c>
      <c r="S136" s="50">
        <v>-2</v>
      </c>
      <c r="T136" s="50">
        <v>1</v>
      </c>
      <c r="U136" s="50">
        <v>-2</v>
      </c>
      <c r="V136" s="50">
        <v>1</v>
      </c>
      <c r="W136" s="50">
        <v>-1</v>
      </c>
      <c r="X136" s="50">
        <v>1</v>
      </c>
      <c r="Y136" s="50">
        <v>-1</v>
      </c>
      <c r="Z136" s="50">
        <v>1</v>
      </c>
      <c r="AA136" s="50">
        <v>-1</v>
      </c>
      <c r="AB136" s="50">
        <v>1</v>
      </c>
      <c r="AC136" s="50">
        <v>0</v>
      </c>
      <c r="AD136" s="50">
        <v>0</v>
      </c>
      <c r="AE136" s="50">
        <v>0</v>
      </c>
      <c r="AF136" s="50">
        <v>0</v>
      </c>
      <c r="AG136" s="50">
        <v>0</v>
      </c>
      <c r="AH136" s="50">
        <v>0</v>
      </c>
      <c r="AI136" s="50">
        <v>0</v>
      </c>
      <c r="AJ136" s="50">
        <v>0</v>
      </c>
      <c r="AK136" s="50">
        <v>0</v>
      </c>
      <c r="AL136" s="50">
        <v>0</v>
      </c>
      <c r="AM136" s="50">
        <v>0</v>
      </c>
      <c r="AN136" s="50">
        <v>-1</v>
      </c>
      <c r="AO136" s="50">
        <v>0</v>
      </c>
      <c r="AP136" s="50">
        <v>0</v>
      </c>
      <c r="AQ136" s="50">
        <v>0</v>
      </c>
      <c r="AR136" s="50">
        <v>0</v>
      </c>
      <c r="AS136" s="50">
        <v>0</v>
      </c>
      <c r="AT136" s="50">
        <v>0</v>
      </c>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row>
    <row r="137" spans="1:70" x14ac:dyDescent="0.25">
      <c r="A137" s="49" t="s">
        <v>403</v>
      </c>
      <c r="B137" s="48" t="s">
        <v>137</v>
      </c>
      <c r="C137" s="50">
        <v>0</v>
      </c>
      <c r="D137" s="50">
        <v>0</v>
      </c>
      <c r="E137" s="50">
        <v>0</v>
      </c>
      <c r="F137" s="50">
        <v>0</v>
      </c>
      <c r="G137" s="50">
        <v>0</v>
      </c>
      <c r="H137" s="50">
        <v>0</v>
      </c>
      <c r="I137" s="50">
        <v>0</v>
      </c>
      <c r="J137" s="50">
        <v>0</v>
      </c>
      <c r="K137" s="50">
        <v>0</v>
      </c>
      <c r="L137" s="50">
        <v>0</v>
      </c>
      <c r="M137" s="50">
        <v>0</v>
      </c>
      <c r="N137" s="50">
        <v>0</v>
      </c>
      <c r="O137" s="50">
        <v>0</v>
      </c>
      <c r="P137" s="50">
        <v>0</v>
      </c>
      <c r="Q137" s="50">
        <v>0</v>
      </c>
      <c r="R137" s="50">
        <v>0</v>
      </c>
      <c r="S137" s="50">
        <v>0</v>
      </c>
      <c r="T137" s="50">
        <v>2</v>
      </c>
      <c r="U137" s="50">
        <v>2</v>
      </c>
      <c r="V137" s="50">
        <v>2</v>
      </c>
      <c r="W137" s="50">
        <v>2</v>
      </c>
      <c r="X137" s="50">
        <v>0</v>
      </c>
      <c r="Y137" s="50">
        <v>2</v>
      </c>
      <c r="Z137" s="50">
        <v>1</v>
      </c>
      <c r="AA137" s="50">
        <v>0</v>
      </c>
      <c r="AB137" s="50">
        <v>0</v>
      </c>
      <c r="AC137" s="50">
        <v>0</v>
      </c>
      <c r="AD137" s="50">
        <v>1</v>
      </c>
      <c r="AE137" s="50">
        <v>1</v>
      </c>
      <c r="AF137" s="50">
        <v>1</v>
      </c>
      <c r="AG137" s="50">
        <v>1</v>
      </c>
      <c r="AH137" s="50">
        <v>0</v>
      </c>
      <c r="AI137" s="50">
        <v>0</v>
      </c>
      <c r="AJ137" s="50">
        <v>0</v>
      </c>
      <c r="AK137" s="50">
        <v>0</v>
      </c>
      <c r="AL137" s="50">
        <v>0</v>
      </c>
      <c r="AM137" s="50">
        <v>0</v>
      </c>
      <c r="AN137" s="50">
        <v>0</v>
      </c>
      <c r="AO137" s="50">
        <v>0</v>
      </c>
      <c r="AP137" s="50">
        <v>0</v>
      </c>
      <c r="AQ137" s="50">
        <v>0</v>
      </c>
      <c r="AR137" s="50">
        <v>0</v>
      </c>
      <c r="AS137" s="50">
        <v>0</v>
      </c>
      <c r="AT137" s="50">
        <v>0</v>
      </c>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row>
    <row r="138" spans="1:70" x14ac:dyDescent="0.25">
      <c r="A138" s="49" t="s">
        <v>404</v>
      </c>
      <c r="B138" s="48" t="s">
        <v>145</v>
      </c>
      <c r="C138" s="50">
        <v>0</v>
      </c>
      <c r="D138" s="50">
        <v>0</v>
      </c>
      <c r="E138" s="50">
        <v>0</v>
      </c>
      <c r="F138" s="50">
        <v>0</v>
      </c>
      <c r="G138" s="50">
        <v>0</v>
      </c>
      <c r="H138" s="50">
        <v>1</v>
      </c>
      <c r="I138" s="50">
        <v>0</v>
      </c>
      <c r="J138" s="50">
        <v>0</v>
      </c>
      <c r="K138" s="50">
        <v>0</v>
      </c>
      <c r="L138" s="50">
        <v>0</v>
      </c>
      <c r="M138" s="50">
        <v>0</v>
      </c>
      <c r="N138" s="50">
        <v>0</v>
      </c>
      <c r="O138" s="50">
        <v>0</v>
      </c>
      <c r="P138" s="50">
        <v>1</v>
      </c>
      <c r="Q138" s="50">
        <v>1</v>
      </c>
      <c r="R138" s="50">
        <v>0</v>
      </c>
      <c r="S138" s="50">
        <v>0</v>
      </c>
      <c r="T138" s="50">
        <v>2</v>
      </c>
      <c r="U138" s="50">
        <v>2</v>
      </c>
      <c r="V138" s="50">
        <v>2</v>
      </c>
      <c r="W138" s="50">
        <v>2</v>
      </c>
      <c r="X138" s="50">
        <v>2</v>
      </c>
      <c r="Y138" s="50">
        <v>2</v>
      </c>
      <c r="Z138" s="50">
        <v>0</v>
      </c>
      <c r="AA138" s="50">
        <v>0</v>
      </c>
      <c r="AB138" s="50">
        <v>0</v>
      </c>
      <c r="AC138" s="50">
        <v>0</v>
      </c>
      <c r="AD138" s="50">
        <v>0</v>
      </c>
      <c r="AE138" s="50">
        <v>0</v>
      </c>
      <c r="AF138" s="50">
        <v>0</v>
      </c>
      <c r="AG138" s="50">
        <v>0</v>
      </c>
      <c r="AH138" s="50">
        <v>2</v>
      </c>
      <c r="AI138" s="50">
        <v>0</v>
      </c>
      <c r="AJ138" s="50">
        <v>0</v>
      </c>
      <c r="AK138" s="50">
        <v>0</v>
      </c>
      <c r="AL138" s="50">
        <v>0</v>
      </c>
      <c r="AM138" s="50">
        <v>0</v>
      </c>
      <c r="AN138" s="50">
        <v>0</v>
      </c>
      <c r="AO138" s="50">
        <v>0</v>
      </c>
      <c r="AP138" s="50">
        <v>0</v>
      </c>
      <c r="AQ138" s="50">
        <v>0</v>
      </c>
      <c r="AR138" s="50">
        <v>0</v>
      </c>
      <c r="AS138" s="50">
        <v>0</v>
      </c>
      <c r="AT138" s="50">
        <v>0</v>
      </c>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row>
    <row r="139" spans="1:70" x14ac:dyDescent="0.25">
      <c r="A139" s="49" t="s">
        <v>405</v>
      </c>
      <c r="B139" s="48" t="s">
        <v>216</v>
      </c>
      <c r="C139" s="50">
        <v>0</v>
      </c>
      <c r="D139" s="50">
        <v>0</v>
      </c>
      <c r="E139" s="50">
        <v>0</v>
      </c>
      <c r="F139" s="50">
        <v>0</v>
      </c>
      <c r="G139" s="50">
        <v>0</v>
      </c>
      <c r="H139" s="50">
        <v>1</v>
      </c>
      <c r="I139" s="50">
        <v>0</v>
      </c>
      <c r="J139" s="50">
        <v>0</v>
      </c>
      <c r="K139" s="50">
        <v>0</v>
      </c>
      <c r="L139" s="50">
        <v>0</v>
      </c>
      <c r="M139" s="50">
        <v>0</v>
      </c>
      <c r="N139" s="50">
        <v>0</v>
      </c>
      <c r="O139" s="50">
        <v>0</v>
      </c>
      <c r="P139" s="50">
        <v>1</v>
      </c>
      <c r="Q139" s="50">
        <v>0</v>
      </c>
      <c r="R139" s="50">
        <v>0</v>
      </c>
      <c r="S139" s="50">
        <v>0</v>
      </c>
      <c r="T139" s="50">
        <v>2</v>
      </c>
      <c r="U139" s="50">
        <v>2</v>
      </c>
      <c r="V139" s="50">
        <v>2</v>
      </c>
      <c r="W139" s="50">
        <v>2</v>
      </c>
      <c r="X139" s="50">
        <v>2</v>
      </c>
      <c r="Y139" s="50">
        <v>2</v>
      </c>
      <c r="Z139" s="50">
        <v>0</v>
      </c>
      <c r="AA139" s="50">
        <v>0</v>
      </c>
      <c r="AB139" s="50">
        <v>0</v>
      </c>
      <c r="AC139" s="50">
        <v>0</v>
      </c>
      <c r="AD139" s="50">
        <v>1</v>
      </c>
      <c r="AE139" s="50">
        <v>2</v>
      </c>
      <c r="AF139" s="50">
        <v>1</v>
      </c>
      <c r="AG139" s="50">
        <v>4</v>
      </c>
      <c r="AH139" s="50">
        <v>0</v>
      </c>
      <c r="AI139" s="50">
        <v>0</v>
      </c>
      <c r="AJ139" s="50">
        <v>0</v>
      </c>
      <c r="AK139" s="50">
        <v>0</v>
      </c>
      <c r="AL139" s="50">
        <v>0</v>
      </c>
      <c r="AM139" s="50">
        <v>0</v>
      </c>
      <c r="AN139" s="50">
        <v>0</v>
      </c>
      <c r="AO139" s="50">
        <v>0</v>
      </c>
      <c r="AP139" s="50">
        <v>0</v>
      </c>
      <c r="AQ139" s="50">
        <v>0</v>
      </c>
      <c r="AR139" s="50">
        <v>0</v>
      </c>
      <c r="AS139" s="50">
        <v>0</v>
      </c>
      <c r="AT139" s="50">
        <v>0</v>
      </c>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row>
    <row r="140" spans="1:70" x14ac:dyDescent="0.25">
      <c r="A140" s="49" t="s">
        <v>406</v>
      </c>
      <c r="B140" s="48" t="s">
        <v>109</v>
      </c>
      <c r="C140" s="50">
        <v>0</v>
      </c>
      <c r="D140" s="50">
        <v>0</v>
      </c>
      <c r="E140" s="50">
        <v>0</v>
      </c>
      <c r="F140" s="50">
        <v>0</v>
      </c>
      <c r="G140" s="50">
        <v>0</v>
      </c>
      <c r="H140" s="50">
        <v>1</v>
      </c>
      <c r="I140" s="50">
        <v>1</v>
      </c>
      <c r="J140" s="50">
        <v>0</v>
      </c>
      <c r="K140" s="50">
        <v>1</v>
      </c>
      <c r="L140" s="50">
        <v>0</v>
      </c>
      <c r="M140" s="50">
        <v>0</v>
      </c>
      <c r="N140" s="50">
        <v>0</v>
      </c>
      <c r="O140" s="50">
        <v>0</v>
      </c>
      <c r="P140" s="50">
        <v>1</v>
      </c>
      <c r="Q140" s="50">
        <v>0</v>
      </c>
      <c r="R140" s="50">
        <v>0</v>
      </c>
      <c r="S140" s="50">
        <v>0</v>
      </c>
      <c r="T140" s="50">
        <v>4</v>
      </c>
      <c r="U140" s="50">
        <v>2</v>
      </c>
      <c r="V140" s="50">
        <v>2</v>
      </c>
      <c r="W140" s="50">
        <v>1</v>
      </c>
      <c r="X140" s="50">
        <v>2</v>
      </c>
      <c r="Y140" s="50">
        <v>2</v>
      </c>
      <c r="Z140" s="50">
        <v>0</v>
      </c>
      <c r="AA140" s="50">
        <v>1</v>
      </c>
      <c r="AB140" s="50">
        <v>0</v>
      </c>
      <c r="AC140" s="50">
        <v>0</v>
      </c>
      <c r="AD140" s="50">
        <v>-1</v>
      </c>
      <c r="AE140" s="50">
        <v>-1</v>
      </c>
      <c r="AF140" s="50">
        <v>-1</v>
      </c>
      <c r="AG140" s="50">
        <v>-2</v>
      </c>
      <c r="AH140" s="50">
        <v>2</v>
      </c>
      <c r="AI140" s="50">
        <v>0</v>
      </c>
      <c r="AJ140" s="50">
        <v>0</v>
      </c>
      <c r="AK140" s="50">
        <v>0</v>
      </c>
      <c r="AL140" s="50">
        <v>0</v>
      </c>
      <c r="AM140" s="50">
        <v>0</v>
      </c>
      <c r="AN140" s="50">
        <v>0</v>
      </c>
      <c r="AO140" s="50">
        <v>0</v>
      </c>
      <c r="AP140" s="50">
        <v>0</v>
      </c>
      <c r="AQ140" s="50">
        <v>0</v>
      </c>
      <c r="AR140" s="50">
        <v>0</v>
      </c>
      <c r="AS140" s="50">
        <v>0</v>
      </c>
      <c r="AT140" s="50">
        <v>0</v>
      </c>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row>
    <row r="141" spans="1:70" x14ac:dyDescent="0.25">
      <c r="A141" s="49" t="s">
        <v>407</v>
      </c>
      <c r="B141" s="48" t="s">
        <v>144</v>
      </c>
      <c r="C141" s="50">
        <v>0</v>
      </c>
      <c r="D141" s="50">
        <v>0</v>
      </c>
      <c r="E141" s="50">
        <v>0</v>
      </c>
      <c r="F141" s="50">
        <v>0</v>
      </c>
      <c r="G141" s="50">
        <v>0</v>
      </c>
      <c r="H141" s="50">
        <v>0</v>
      </c>
      <c r="I141" s="50">
        <v>0</v>
      </c>
      <c r="J141" s="50">
        <v>0</v>
      </c>
      <c r="K141" s="50">
        <v>0</v>
      </c>
      <c r="L141" s="50">
        <v>0</v>
      </c>
      <c r="M141" s="50">
        <v>0</v>
      </c>
      <c r="N141" s="50">
        <v>0</v>
      </c>
      <c r="O141" s="50">
        <v>0</v>
      </c>
      <c r="P141" s="50">
        <v>0</v>
      </c>
      <c r="Q141" s="50">
        <v>0</v>
      </c>
      <c r="R141" s="50">
        <v>0</v>
      </c>
      <c r="S141" s="50">
        <v>0</v>
      </c>
      <c r="T141" s="50">
        <v>2</v>
      </c>
      <c r="U141" s="50">
        <v>2</v>
      </c>
      <c r="V141" s="50">
        <v>2</v>
      </c>
      <c r="W141" s="50">
        <v>2</v>
      </c>
      <c r="X141" s="50">
        <v>2</v>
      </c>
      <c r="Y141" s="50">
        <v>2</v>
      </c>
      <c r="Z141" s="50">
        <v>0</v>
      </c>
      <c r="AA141" s="50">
        <v>0</v>
      </c>
      <c r="AB141" s="50">
        <v>0</v>
      </c>
      <c r="AC141" s="50">
        <v>0</v>
      </c>
      <c r="AD141" s="50">
        <v>-1</v>
      </c>
      <c r="AE141" s="50">
        <v>0</v>
      </c>
      <c r="AF141" s="50">
        <v>0</v>
      </c>
      <c r="AG141" s="50">
        <v>-1</v>
      </c>
      <c r="AH141" s="50">
        <v>0</v>
      </c>
      <c r="AI141" s="50">
        <v>0</v>
      </c>
      <c r="AJ141" s="50">
        <v>0</v>
      </c>
      <c r="AK141" s="50">
        <v>0</v>
      </c>
      <c r="AL141" s="50">
        <v>0</v>
      </c>
      <c r="AM141" s="50">
        <v>0</v>
      </c>
      <c r="AN141" s="50">
        <v>0</v>
      </c>
      <c r="AO141" s="50">
        <v>0</v>
      </c>
      <c r="AP141" s="50">
        <v>0</v>
      </c>
      <c r="AQ141" s="50">
        <v>0</v>
      </c>
      <c r="AR141" s="50">
        <v>0</v>
      </c>
      <c r="AS141" s="50">
        <v>0</v>
      </c>
      <c r="AT141" s="50">
        <v>0</v>
      </c>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row>
    <row r="142" spans="1:70" x14ac:dyDescent="0.25">
      <c r="A142" s="49" t="s">
        <v>408</v>
      </c>
      <c r="B142" s="48" t="s">
        <v>110</v>
      </c>
      <c r="C142" s="50">
        <v>0</v>
      </c>
      <c r="D142" s="50">
        <v>0</v>
      </c>
      <c r="E142" s="50">
        <v>0</v>
      </c>
      <c r="F142" s="50">
        <v>0</v>
      </c>
      <c r="G142" s="50">
        <v>0</v>
      </c>
      <c r="H142" s="50">
        <v>1</v>
      </c>
      <c r="I142" s="50">
        <v>1</v>
      </c>
      <c r="J142" s="50">
        <v>0</v>
      </c>
      <c r="K142" s="50">
        <v>0</v>
      </c>
      <c r="L142" s="50">
        <v>0</v>
      </c>
      <c r="M142" s="50">
        <v>0</v>
      </c>
      <c r="N142" s="50">
        <v>0</v>
      </c>
      <c r="O142" s="50">
        <v>0</v>
      </c>
      <c r="P142" s="50">
        <v>1</v>
      </c>
      <c r="Q142" s="50">
        <v>0</v>
      </c>
      <c r="R142" s="50">
        <v>0</v>
      </c>
      <c r="S142" s="50">
        <v>0</v>
      </c>
      <c r="T142" s="50">
        <v>2</v>
      </c>
      <c r="U142" s="50">
        <v>2</v>
      </c>
      <c r="V142" s="50">
        <v>2</v>
      </c>
      <c r="W142" s="50">
        <v>2</v>
      </c>
      <c r="X142" s="50">
        <v>2</v>
      </c>
      <c r="Y142" s="50">
        <v>2</v>
      </c>
      <c r="Z142" s="50">
        <v>2</v>
      </c>
      <c r="AA142" s="50">
        <v>2</v>
      </c>
      <c r="AB142" s="50">
        <v>0</v>
      </c>
      <c r="AC142" s="50">
        <v>0</v>
      </c>
      <c r="AD142" s="50">
        <v>1</v>
      </c>
      <c r="AE142" s="50">
        <v>1</v>
      </c>
      <c r="AF142" s="50">
        <v>1</v>
      </c>
      <c r="AG142" s="50">
        <v>4</v>
      </c>
      <c r="AH142" s="50">
        <v>2</v>
      </c>
      <c r="AI142" s="50">
        <v>0</v>
      </c>
      <c r="AJ142" s="50">
        <v>0</v>
      </c>
      <c r="AK142" s="50">
        <v>0</v>
      </c>
      <c r="AL142" s="50">
        <v>0</v>
      </c>
      <c r="AM142" s="50">
        <v>0</v>
      </c>
      <c r="AN142" s="50">
        <v>0</v>
      </c>
      <c r="AO142" s="50">
        <v>0</v>
      </c>
      <c r="AP142" s="50">
        <v>0</v>
      </c>
      <c r="AQ142" s="50">
        <v>0</v>
      </c>
      <c r="AR142" s="50">
        <v>1</v>
      </c>
      <c r="AS142" s="50">
        <v>0</v>
      </c>
      <c r="AT142" s="50">
        <v>0</v>
      </c>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row>
    <row r="143" spans="1:70" x14ac:dyDescent="0.25">
      <c r="A143" s="49" t="s">
        <v>409</v>
      </c>
      <c r="B143" s="48" t="s">
        <v>111</v>
      </c>
      <c r="C143" s="50">
        <v>0</v>
      </c>
      <c r="D143" s="50">
        <v>0</v>
      </c>
      <c r="E143" s="50">
        <v>0</v>
      </c>
      <c r="F143" s="50">
        <v>0</v>
      </c>
      <c r="G143" s="50">
        <v>0</v>
      </c>
      <c r="H143" s="50">
        <v>1</v>
      </c>
      <c r="I143" s="50">
        <v>1</v>
      </c>
      <c r="J143" s="50">
        <v>0</v>
      </c>
      <c r="K143" s="50">
        <v>0</v>
      </c>
      <c r="L143" s="50">
        <v>0</v>
      </c>
      <c r="M143" s="50">
        <v>0</v>
      </c>
      <c r="N143" s="50">
        <v>0</v>
      </c>
      <c r="O143" s="50">
        <v>0</v>
      </c>
      <c r="P143" s="50">
        <v>1</v>
      </c>
      <c r="Q143" s="50">
        <v>0</v>
      </c>
      <c r="R143" s="50">
        <v>0</v>
      </c>
      <c r="S143" s="50">
        <v>0</v>
      </c>
      <c r="T143" s="50">
        <v>4</v>
      </c>
      <c r="U143" s="50">
        <v>2</v>
      </c>
      <c r="V143" s="50">
        <v>2</v>
      </c>
      <c r="W143" s="50">
        <v>1</v>
      </c>
      <c r="X143" s="50">
        <v>4</v>
      </c>
      <c r="Y143" s="50">
        <v>2</v>
      </c>
      <c r="Z143" s="50">
        <v>0</v>
      </c>
      <c r="AA143" s="50">
        <v>1</v>
      </c>
      <c r="AB143" s="50">
        <v>0</v>
      </c>
      <c r="AC143" s="50">
        <v>0</v>
      </c>
      <c r="AD143" s="50">
        <v>-1</v>
      </c>
      <c r="AE143" s="50">
        <v>1</v>
      </c>
      <c r="AF143" s="50">
        <v>-3</v>
      </c>
      <c r="AG143" s="50">
        <v>-1</v>
      </c>
      <c r="AH143" s="50">
        <v>2</v>
      </c>
      <c r="AI143" s="50">
        <v>0</v>
      </c>
      <c r="AJ143" s="50">
        <v>0</v>
      </c>
      <c r="AK143" s="50">
        <v>0</v>
      </c>
      <c r="AL143" s="50">
        <v>0</v>
      </c>
      <c r="AM143" s="50">
        <v>0</v>
      </c>
      <c r="AN143" s="50">
        <v>0</v>
      </c>
      <c r="AO143" s="50">
        <v>0</v>
      </c>
      <c r="AP143" s="50">
        <v>0</v>
      </c>
      <c r="AQ143" s="50">
        <v>0</v>
      </c>
      <c r="AR143" s="50">
        <v>0</v>
      </c>
      <c r="AS143" s="50">
        <v>1</v>
      </c>
      <c r="AT143" s="50">
        <v>0</v>
      </c>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row>
    <row r="144" spans="1:70" x14ac:dyDescent="0.25">
      <c r="A144" s="49" t="s">
        <v>410</v>
      </c>
      <c r="B144" s="48" t="s">
        <v>112</v>
      </c>
      <c r="C144" s="50">
        <v>0</v>
      </c>
      <c r="D144" s="50">
        <v>0</v>
      </c>
      <c r="E144" s="50">
        <v>3</v>
      </c>
      <c r="F144" s="50">
        <v>3</v>
      </c>
      <c r="G144" s="50">
        <v>0</v>
      </c>
      <c r="H144" s="50">
        <v>0</v>
      </c>
      <c r="I144" s="50">
        <v>0</v>
      </c>
      <c r="J144" s="50">
        <v>0</v>
      </c>
      <c r="K144" s="50">
        <v>0</v>
      </c>
      <c r="L144" s="50">
        <v>0</v>
      </c>
      <c r="M144" s="50">
        <v>2</v>
      </c>
      <c r="N144" s="50">
        <v>0</v>
      </c>
      <c r="O144" s="50">
        <v>0</v>
      </c>
      <c r="P144" s="50">
        <v>0</v>
      </c>
      <c r="Q144" s="50">
        <v>0</v>
      </c>
      <c r="R144" s="50">
        <v>0</v>
      </c>
      <c r="S144" s="50">
        <v>-1</v>
      </c>
      <c r="T144" s="50">
        <v>0</v>
      </c>
      <c r="U144" s="50">
        <v>0</v>
      </c>
      <c r="V144" s="50">
        <v>0</v>
      </c>
      <c r="W144" s="50">
        <v>-1</v>
      </c>
      <c r="X144" s="50">
        <v>0</v>
      </c>
      <c r="Y144" s="50">
        <v>-1</v>
      </c>
      <c r="Z144" s="50">
        <v>0</v>
      </c>
      <c r="AA144" s="50">
        <v>0</v>
      </c>
      <c r="AB144" s="50">
        <v>3</v>
      </c>
      <c r="AC144" s="50">
        <v>-1</v>
      </c>
      <c r="AD144" s="50">
        <v>0</v>
      </c>
      <c r="AE144" s="50">
        <v>0</v>
      </c>
      <c r="AF144" s="50">
        <v>0</v>
      </c>
      <c r="AG144" s="50">
        <v>0</v>
      </c>
      <c r="AH144" s="50">
        <v>0</v>
      </c>
      <c r="AI144" s="50">
        <v>0</v>
      </c>
      <c r="AJ144" s="50">
        <v>0</v>
      </c>
      <c r="AK144" s="50">
        <v>0</v>
      </c>
      <c r="AL144" s="50">
        <v>0</v>
      </c>
      <c r="AM144" s="50">
        <v>0</v>
      </c>
      <c r="AN144" s="50">
        <v>0</v>
      </c>
      <c r="AO144" s="50">
        <v>0</v>
      </c>
      <c r="AP144" s="50">
        <v>0</v>
      </c>
      <c r="AQ144" s="50">
        <v>0</v>
      </c>
      <c r="AR144" s="50">
        <v>0</v>
      </c>
      <c r="AS144" s="50">
        <v>0</v>
      </c>
      <c r="AT144" s="50">
        <v>0</v>
      </c>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row>
    <row r="145" spans="1:70" x14ac:dyDescent="0.25">
      <c r="A145" s="49" t="s">
        <v>411</v>
      </c>
      <c r="B145" s="48" t="s">
        <v>114</v>
      </c>
      <c r="C145" s="50">
        <v>2</v>
      </c>
      <c r="D145" s="50">
        <v>2</v>
      </c>
      <c r="E145" s="50">
        <v>2</v>
      </c>
      <c r="F145" s="50">
        <v>0</v>
      </c>
      <c r="G145" s="50">
        <v>0</v>
      </c>
      <c r="H145" s="50">
        <v>0</v>
      </c>
      <c r="I145" s="50">
        <v>0</v>
      </c>
      <c r="J145" s="50">
        <v>0</v>
      </c>
      <c r="K145" s="50">
        <v>1</v>
      </c>
      <c r="L145" s="50">
        <v>0</v>
      </c>
      <c r="M145" s="50">
        <v>0</v>
      </c>
      <c r="N145" s="50">
        <v>2</v>
      </c>
      <c r="O145" s="50">
        <v>0</v>
      </c>
      <c r="P145" s="50">
        <v>2</v>
      </c>
      <c r="Q145" s="50">
        <v>0</v>
      </c>
      <c r="R145" s="50">
        <v>0</v>
      </c>
      <c r="S145" s="50">
        <v>0</v>
      </c>
      <c r="T145" s="50">
        <v>0</v>
      </c>
      <c r="U145" s="50">
        <v>0</v>
      </c>
      <c r="V145" s="50">
        <v>0</v>
      </c>
      <c r="W145" s="50">
        <v>0</v>
      </c>
      <c r="X145" s="50">
        <v>-1</v>
      </c>
      <c r="Y145" s="50">
        <v>0</v>
      </c>
      <c r="Z145" s="50">
        <v>0</v>
      </c>
      <c r="AA145" s="50">
        <v>0</v>
      </c>
      <c r="AB145" s="50">
        <v>0</v>
      </c>
      <c r="AC145" s="50">
        <v>0</v>
      </c>
      <c r="AD145" s="50">
        <v>0</v>
      </c>
      <c r="AE145" s="50">
        <v>0</v>
      </c>
      <c r="AF145" s="50">
        <v>0</v>
      </c>
      <c r="AG145" s="50">
        <v>0</v>
      </c>
      <c r="AH145" s="50">
        <v>1</v>
      </c>
      <c r="AI145" s="50">
        <v>0</v>
      </c>
      <c r="AJ145" s="50">
        <v>0</v>
      </c>
      <c r="AK145" s="50">
        <v>0</v>
      </c>
      <c r="AL145" s="50">
        <v>0</v>
      </c>
      <c r="AM145" s="50">
        <v>0</v>
      </c>
      <c r="AN145" s="50">
        <v>2</v>
      </c>
      <c r="AO145" s="50">
        <v>0</v>
      </c>
      <c r="AP145" s="50">
        <v>2</v>
      </c>
      <c r="AQ145" s="50">
        <v>0</v>
      </c>
      <c r="AR145" s="50">
        <v>5</v>
      </c>
      <c r="AS145" s="50">
        <v>0</v>
      </c>
      <c r="AT145" s="50">
        <v>0</v>
      </c>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row>
    <row r="146" spans="1:70" x14ac:dyDescent="0.25">
      <c r="A146" s="49" t="s">
        <v>412</v>
      </c>
      <c r="B146" s="48" t="s">
        <v>11</v>
      </c>
      <c r="C146" s="50">
        <v>0</v>
      </c>
      <c r="D146" s="50">
        <v>0</v>
      </c>
      <c r="E146" s="50">
        <v>0</v>
      </c>
      <c r="F146" s="50">
        <v>0</v>
      </c>
      <c r="G146" s="50">
        <v>4</v>
      </c>
      <c r="H146" s="50">
        <v>0</v>
      </c>
      <c r="I146" s="50">
        <v>0</v>
      </c>
      <c r="J146" s="50">
        <v>0</v>
      </c>
      <c r="K146" s="50">
        <v>0</v>
      </c>
      <c r="L146" s="50">
        <v>0</v>
      </c>
      <c r="M146" s="50">
        <v>0</v>
      </c>
      <c r="N146" s="50">
        <v>0</v>
      </c>
      <c r="O146" s="50">
        <v>0</v>
      </c>
      <c r="P146" s="50">
        <v>0</v>
      </c>
      <c r="Q146" s="50">
        <v>0</v>
      </c>
      <c r="R146" s="50">
        <v>0</v>
      </c>
      <c r="S146" s="50">
        <v>0</v>
      </c>
      <c r="T146" s="50">
        <v>4</v>
      </c>
      <c r="U146" s="50">
        <v>0</v>
      </c>
      <c r="V146" s="50">
        <v>1</v>
      </c>
      <c r="W146" s="50">
        <v>0</v>
      </c>
      <c r="X146" s="50">
        <v>2</v>
      </c>
      <c r="Y146" s="50">
        <v>1</v>
      </c>
      <c r="Z146" s="50">
        <v>1</v>
      </c>
      <c r="AA146" s="50">
        <v>0</v>
      </c>
      <c r="AB146" s="50">
        <v>2</v>
      </c>
      <c r="AC146" s="50">
        <v>1</v>
      </c>
      <c r="AD146" s="50">
        <v>0</v>
      </c>
      <c r="AE146" s="50">
        <v>0</v>
      </c>
      <c r="AF146" s="50">
        <v>0</v>
      </c>
      <c r="AG146" s="50">
        <v>0</v>
      </c>
      <c r="AH146" s="50">
        <v>2</v>
      </c>
      <c r="AI146" s="50">
        <v>0</v>
      </c>
      <c r="AJ146" s="50">
        <v>0</v>
      </c>
      <c r="AK146" s="50">
        <v>0</v>
      </c>
      <c r="AL146" s="50">
        <v>0</v>
      </c>
      <c r="AM146" s="50">
        <v>0</v>
      </c>
      <c r="AN146" s="50">
        <v>5</v>
      </c>
      <c r="AO146" s="50">
        <v>3</v>
      </c>
      <c r="AP146" s="50">
        <v>2</v>
      </c>
      <c r="AQ146" s="50">
        <v>0</v>
      </c>
      <c r="AR146" s="50">
        <v>5</v>
      </c>
      <c r="AS146" s="50">
        <v>0</v>
      </c>
      <c r="AT146" s="50">
        <v>0</v>
      </c>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row>
    <row r="147" spans="1:70" x14ac:dyDescent="0.25">
      <c r="A147" s="49" t="s">
        <v>413</v>
      </c>
      <c r="B147" s="48" t="s">
        <v>209</v>
      </c>
      <c r="C147" s="50">
        <v>0</v>
      </c>
      <c r="D147" s="50">
        <v>0</v>
      </c>
      <c r="E147" s="50">
        <v>0</v>
      </c>
      <c r="F147" s="50">
        <v>0</v>
      </c>
      <c r="G147" s="50">
        <v>0</v>
      </c>
      <c r="H147" s="50">
        <v>0</v>
      </c>
      <c r="I147" s="50">
        <v>0</v>
      </c>
      <c r="J147" s="50">
        <v>0</v>
      </c>
      <c r="K147" s="50">
        <v>0</v>
      </c>
      <c r="L147" s="50">
        <v>0</v>
      </c>
      <c r="M147" s="50">
        <v>0</v>
      </c>
      <c r="N147" s="50">
        <v>0</v>
      </c>
      <c r="O147" s="50">
        <v>0</v>
      </c>
      <c r="P147" s="50">
        <v>0</v>
      </c>
      <c r="Q147" s="50">
        <v>0</v>
      </c>
      <c r="R147" s="50">
        <v>0</v>
      </c>
      <c r="S147" s="50">
        <v>2</v>
      </c>
      <c r="T147" s="50">
        <v>0</v>
      </c>
      <c r="U147" s="50">
        <v>2</v>
      </c>
      <c r="V147" s="50">
        <v>0</v>
      </c>
      <c r="W147" s="50">
        <v>2</v>
      </c>
      <c r="X147" s="50">
        <v>0</v>
      </c>
      <c r="Y147" s="50">
        <v>2</v>
      </c>
      <c r="Z147" s="50">
        <v>0</v>
      </c>
      <c r="AA147" s="50">
        <v>2</v>
      </c>
      <c r="AB147" s="50">
        <v>0</v>
      </c>
      <c r="AC147" s="50">
        <v>0</v>
      </c>
      <c r="AD147" s="50">
        <v>0</v>
      </c>
      <c r="AE147" s="50">
        <v>0</v>
      </c>
      <c r="AF147" s="50">
        <v>0</v>
      </c>
      <c r="AG147" s="50">
        <v>0</v>
      </c>
      <c r="AH147" s="50">
        <v>0</v>
      </c>
      <c r="AI147" s="50">
        <v>0</v>
      </c>
      <c r="AJ147" s="50">
        <v>0</v>
      </c>
      <c r="AK147" s="50">
        <v>0</v>
      </c>
      <c r="AL147" s="50">
        <v>0</v>
      </c>
      <c r="AM147" s="50">
        <v>0</v>
      </c>
      <c r="AN147" s="50">
        <v>0</v>
      </c>
      <c r="AO147" s="50">
        <v>0</v>
      </c>
      <c r="AP147" s="50">
        <v>0</v>
      </c>
      <c r="AQ147" s="50">
        <v>0</v>
      </c>
      <c r="AR147" s="50">
        <v>0</v>
      </c>
      <c r="AS147" s="50">
        <v>0</v>
      </c>
      <c r="AT147" s="50">
        <v>0</v>
      </c>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row>
    <row r="148" spans="1:70" x14ac:dyDescent="0.25">
      <c r="A148" s="49" t="s">
        <v>414</v>
      </c>
      <c r="B148" s="48" t="s">
        <v>13</v>
      </c>
      <c r="C148" s="52">
        <v>0</v>
      </c>
      <c r="D148" s="52">
        <v>0</v>
      </c>
      <c r="E148" s="52">
        <v>0</v>
      </c>
      <c r="F148" s="52">
        <v>0</v>
      </c>
      <c r="G148" s="52">
        <v>0</v>
      </c>
      <c r="H148" s="52">
        <v>2</v>
      </c>
      <c r="I148" s="52">
        <v>0</v>
      </c>
      <c r="J148" s="52">
        <v>0</v>
      </c>
      <c r="K148" s="52">
        <v>0</v>
      </c>
      <c r="L148" s="52">
        <v>0</v>
      </c>
      <c r="M148" s="52">
        <v>2</v>
      </c>
      <c r="N148" s="52">
        <v>-1</v>
      </c>
      <c r="O148" s="52">
        <v>0</v>
      </c>
      <c r="P148" s="52">
        <v>0</v>
      </c>
      <c r="Q148" s="52">
        <v>0</v>
      </c>
      <c r="R148" s="52">
        <v>1</v>
      </c>
      <c r="S148" s="52">
        <v>1</v>
      </c>
      <c r="T148" s="52">
        <v>3</v>
      </c>
      <c r="U148" s="52">
        <v>1</v>
      </c>
      <c r="V148" s="52">
        <v>1</v>
      </c>
      <c r="W148" s="52">
        <v>0</v>
      </c>
      <c r="X148" s="52">
        <v>1</v>
      </c>
      <c r="Y148" s="52">
        <v>0</v>
      </c>
      <c r="Z148" s="52">
        <v>2</v>
      </c>
      <c r="AA148" s="52">
        <v>0</v>
      </c>
      <c r="AB148" s="52">
        <v>2</v>
      </c>
      <c r="AC148" s="52">
        <v>0</v>
      </c>
      <c r="AD148" s="52">
        <v>0</v>
      </c>
      <c r="AE148" s="52">
        <v>0</v>
      </c>
      <c r="AF148" s="52">
        <v>1</v>
      </c>
      <c r="AG148" s="52">
        <v>-1</v>
      </c>
      <c r="AH148" s="52">
        <v>4</v>
      </c>
      <c r="AI148" s="52">
        <v>4</v>
      </c>
      <c r="AJ148" s="52">
        <v>4</v>
      </c>
      <c r="AK148" s="52">
        <v>0</v>
      </c>
      <c r="AL148" s="52">
        <v>5</v>
      </c>
      <c r="AM148" s="52">
        <v>5</v>
      </c>
      <c r="AN148" s="52">
        <v>2</v>
      </c>
      <c r="AO148" s="52">
        <v>4</v>
      </c>
      <c r="AP148" s="52">
        <v>2</v>
      </c>
      <c r="AQ148" s="52">
        <v>0</v>
      </c>
      <c r="AR148" s="52">
        <v>0</v>
      </c>
      <c r="AS148" s="52">
        <v>0</v>
      </c>
      <c r="AT148" s="52">
        <v>0</v>
      </c>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row>
    <row r="149" spans="1:70" x14ac:dyDescent="0.25">
      <c r="A149" s="49" t="s">
        <v>415</v>
      </c>
      <c r="B149" s="48" t="s">
        <v>14</v>
      </c>
      <c r="C149" s="52">
        <v>0</v>
      </c>
      <c r="D149" s="52">
        <v>0</v>
      </c>
      <c r="E149" s="52">
        <v>0</v>
      </c>
      <c r="F149" s="52">
        <v>0</v>
      </c>
      <c r="G149" s="52">
        <v>0</v>
      </c>
      <c r="H149" s="52">
        <v>1</v>
      </c>
      <c r="I149" s="52">
        <v>0</v>
      </c>
      <c r="J149" s="52">
        <v>0</v>
      </c>
      <c r="K149" s="52">
        <v>0</v>
      </c>
      <c r="L149" s="52">
        <v>0</v>
      </c>
      <c r="M149" s="52">
        <v>2</v>
      </c>
      <c r="N149" s="52">
        <v>0</v>
      </c>
      <c r="O149" s="52">
        <v>0</v>
      </c>
      <c r="P149" s="52">
        <v>0</v>
      </c>
      <c r="Q149" s="52">
        <v>0</v>
      </c>
      <c r="R149" s="52">
        <v>1</v>
      </c>
      <c r="S149" s="52">
        <v>1</v>
      </c>
      <c r="T149" s="52">
        <v>3</v>
      </c>
      <c r="U149" s="52">
        <v>1</v>
      </c>
      <c r="V149" s="52">
        <v>1</v>
      </c>
      <c r="W149" s="52">
        <v>0</v>
      </c>
      <c r="X149" s="52">
        <v>1</v>
      </c>
      <c r="Y149" s="52">
        <v>0</v>
      </c>
      <c r="Z149" s="52">
        <v>2</v>
      </c>
      <c r="AA149" s="52">
        <v>0</v>
      </c>
      <c r="AB149" s="52">
        <v>2</v>
      </c>
      <c r="AC149" s="52">
        <v>0</v>
      </c>
      <c r="AD149" s="52">
        <v>0</v>
      </c>
      <c r="AE149" s="52">
        <v>0</v>
      </c>
      <c r="AF149" s="52">
        <v>1</v>
      </c>
      <c r="AG149" s="52">
        <v>-1</v>
      </c>
      <c r="AH149" s="52">
        <v>4</v>
      </c>
      <c r="AI149" s="52">
        <v>4</v>
      </c>
      <c r="AJ149" s="52">
        <v>4</v>
      </c>
      <c r="AK149" s="52">
        <v>0</v>
      </c>
      <c r="AL149" s="52">
        <v>5</v>
      </c>
      <c r="AM149" s="52">
        <v>5</v>
      </c>
      <c r="AN149" s="52">
        <v>2</v>
      </c>
      <c r="AO149" s="52">
        <v>4</v>
      </c>
      <c r="AP149" s="52">
        <v>2</v>
      </c>
      <c r="AQ149" s="52">
        <v>0</v>
      </c>
      <c r="AR149" s="52">
        <v>0</v>
      </c>
      <c r="AS149" s="52">
        <v>0</v>
      </c>
      <c r="AT149" s="52">
        <v>0</v>
      </c>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row>
    <row r="150" spans="1:70" x14ac:dyDescent="0.25">
      <c r="A150" s="49" t="s">
        <v>416</v>
      </c>
      <c r="B150" s="48" t="s">
        <v>15</v>
      </c>
      <c r="C150" s="52">
        <v>0</v>
      </c>
      <c r="D150" s="52">
        <v>0</v>
      </c>
      <c r="E150" s="52">
        <v>0</v>
      </c>
      <c r="F150" s="52">
        <v>0</v>
      </c>
      <c r="G150" s="52">
        <v>0</v>
      </c>
      <c r="H150" s="52">
        <v>1</v>
      </c>
      <c r="I150" s="52">
        <v>0</v>
      </c>
      <c r="J150" s="52">
        <v>0</v>
      </c>
      <c r="K150" s="52">
        <v>0</v>
      </c>
      <c r="L150" s="52">
        <v>0</v>
      </c>
      <c r="M150" s="52">
        <v>2</v>
      </c>
      <c r="N150" s="52">
        <v>0</v>
      </c>
      <c r="O150" s="52">
        <v>0</v>
      </c>
      <c r="P150" s="52">
        <v>0</v>
      </c>
      <c r="Q150" s="52">
        <v>0</v>
      </c>
      <c r="R150" s="52">
        <v>1</v>
      </c>
      <c r="S150" s="52">
        <v>1</v>
      </c>
      <c r="T150" s="52">
        <v>3</v>
      </c>
      <c r="U150" s="52">
        <v>1</v>
      </c>
      <c r="V150" s="52">
        <v>1</v>
      </c>
      <c r="W150" s="52">
        <v>0</v>
      </c>
      <c r="X150" s="52">
        <v>1</v>
      </c>
      <c r="Y150" s="52">
        <v>0</v>
      </c>
      <c r="Z150" s="52">
        <v>2</v>
      </c>
      <c r="AA150" s="52">
        <v>0</v>
      </c>
      <c r="AB150" s="52">
        <v>2</v>
      </c>
      <c r="AC150" s="52">
        <v>0</v>
      </c>
      <c r="AD150" s="52">
        <v>0</v>
      </c>
      <c r="AE150" s="52">
        <v>0</v>
      </c>
      <c r="AF150" s="52">
        <v>1</v>
      </c>
      <c r="AG150" s="52">
        <v>-1</v>
      </c>
      <c r="AH150" s="52">
        <v>4</v>
      </c>
      <c r="AI150" s="52">
        <v>4</v>
      </c>
      <c r="AJ150" s="52">
        <v>4</v>
      </c>
      <c r="AK150" s="52">
        <v>0</v>
      </c>
      <c r="AL150" s="52">
        <v>5</v>
      </c>
      <c r="AM150" s="52">
        <v>5</v>
      </c>
      <c r="AN150" s="52">
        <v>2</v>
      </c>
      <c r="AO150" s="52">
        <v>4</v>
      </c>
      <c r="AP150" s="52">
        <v>2</v>
      </c>
      <c r="AQ150" s="52">
        <v>0</v>
      </c>
      <c r="AR150" s="52">
        <v>0</v>
      </c>
      <c r="AS150" s="52">
        <v>0</v>
      </c>
      <c r="AT150" s="52">
        <v>0</v>
      </c>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row>
    <row r="151" spans="1:70" ht="25.5" x14ac:dyDescent="0.25">
      <c r="A151" s="49" t="s">
        <v>417</v>
      </c>
      <c r="B151" s="48" t="s">
        <v>122</v>
      </c>
      <c r="C151" s="52">
        <v>0</v>
      </c>
      <c r="D151" s="52">
        <v>0</v>
      </c>
      <c r="E151" s="52">
        <v>0</v>
      </c>
      <c r="F151" s="52">
        <v>0</v>
      </c>
      <c r="G151" s="52">
        <v>0</v>
      </c>
      <c r="H151" s="52">
        <v>0</v>
      </c>
      <c r="I151" s="52">
        <v>0</v>
      </c>
      <c r="J151" s="52">
        <v>0</v>
      </c>
      <c r="K151" s="52">
        <v>0</v>
      </c>
      <c r="L151" s="52">
        <v>0</v>
      </c>
      <c r="M151" s="52">
        <v>2</v>
      </c>
      <c r="N151" s="52">
        <v>0</v>
      </c>
      <c r="O151" s="52">
        <v>0</v>
      </c>
      <c r="P151" s="52">
        <v>0</v>
      </c>
      <c r="Q151" s="52">
        <v>0</v>
      </c>
      <c r="R151" s="52">
        <v>0</v>
      </c>
      <c r="S151" s="52">
        <v>0</v>
      </c>
      <c r="T151" s="52">
        <v>0</v>
      </c>
      <c r="U151" s="52">
        <v>0</v>
      </c>
      <c r="V151" s="52">
        <v>0</v>
      </c>
      <c r="W151" s="52">
        <v>0</v>
      </c>
      <c r="X151" s="52">
        <v>1</v>
      </c>
      <c r="Y151" s="52">
        <v>0</v>
      </c>
      <c r="Z151" s="52">
        <v>0</v>
      </c>
      <c r="AA151" s="52">
        <v>0</v>
      </c>
      <c r="AB151" s="52">
        <v>3</v>
      </c>
      <c r="AC151" s="52">
        <v>0</v>
      </c>
      <c r="AD151" s="52">
        <v>0</v>
      </c>
      <c r="AE151" s="52">
        <v>0</v>
      </c>
      <c r="AF151" s="52">
        <v>1</v>
      </c>
      <c r="AG151" s="52">
        <v>-1</v>
      </c>
      <c r="AH151" s="52">
        <v>4</v>
      </c>
      <c r="AI151" s="52">
        <v>4</v>
      </c>
      <c r="AJ151" s="52">
        <v>4</v>
      </c>
      <c r="AK151" s="52">
        <v>0</v>
      </c>
      <c r="AL151" s="52">
        <v>5</v>
      </c>
      <c r="AM151" s="52">
        <v>5</v>
      </c>
      <c r="AN151" s="52">
        <v>2</v>
      </c>
      <c r="AO151" s="52">
        <v>4</v>
      </c>
      <c r="AP151" s="52">
        <v>2</v>
      </c>
      <c r="AQ151" s="52">
        <v>0</v>
      </c>
      <c r="AR151" s="52">
        <v>0</v>
      </c>
      <c r="AS151" s="52">
        <v>0</v>
      </c>
      <c r="AT151" s="52">
        <v>0</v>
      </c>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row>
    <row r="152" spans="1:70" ht="25.5" x14ac:dyDescent="0.25">
      <c r="A152" s="49" t="s">
        <v>418</v>
      </c>
      <c r="B152" s="48" t="s">
        <v>123</v>
      </c>
      <c r="C152" s="50">
        <v>1</v>
      </c>
      <c r="D152" s="50">
        <v>4</v>
      </c>
      <c r="E152" s="50">
        <v>1</v>
      </c>
      <c r="F152" s="50">
        <v>1</v>
      </c>
      <c r="G152" s="50">
        <v>0</v>
      </c>
      <c r="H152" s="50">
        <v>4</v>
      </c>
      <c r="I152" s="50">
        <v>2</v>
      </c>
      <c r="J152" s="50">
        <v>0</v>
      </c>
      <c r="K152" s="50">
        <v>1</v>
      </c>
      <c r="L152" s="50">
        <v>2</v>
      </c>
      <c r="M152" s="50">
        <v>0</v>
      </c>
      <c r="N152" s="50">
        <v>2</v>
      </c>
      <c r="O152" s="50">
        <v>5</v>
      </c>
      <c r="P152" s="50">
        <v>-1</v>
      </c>
      <c r="Q152" s="50">
        <v>-1</v>
      </c>
      <c r="R152" s="50">
        <v>1</v>
      </c>
      <c r="S152" s="50">
        <v>1</v>
      </c>
      <c r="T152" s="50">
        <v>1</v>
      </c>
      <c r="U152" s="50">
        <v>1</v>
      </c>
      <c r="V152" s="50">
        <v>1</v>
      </c>
      <c r="W152" s="50">
        <v>2</v>
      </c>
      <c r="X152" s="50">
        <v>0</v>
      </c>
      <c r="Y152" s="50">
        <v>0</v>
      </c>
      <c r="Z152" s="50">
        <v>1</v>
      </c>
      <c r="AA152" s="50">
        <v>0</v>
      </c>
      <c r="AB152" s="50">
        <v>0</v>
      </c>
      <c r="AC152" s="50">
        <v>0</v>
      </c>
      <c r="AD152" s="50">
        <v>2</v>
      </c>
      <c r="AE152" s="50">
        <v>0</v>
      </c>
      <c r="AF152" s="50">
        <v>2</v>
      </c>
      <c r="AG152" s="50">
        <v>2</v>
      </c>
      <c r="AH152" s="50">
        <v>3</v>
      </c>
      <c r="AI152" s="50">
        <v>1</v>
      </c>
      <c r="AJ152" s="50">
        <v>1</v>
      </c>
      <c r="AK152" s="50">
        <v>-1</v>
      </c>
      <c r="AL152" s="50">
        <v>0</v>
      </c>
      <c r="AM152" s="50">
        <v>0</v>
      </c>
      <c r="AN152" s="50">
        <v>0</v>
      </c>
      <c r="AO152" s="50">
        <v>0</v>
      </c>
      <c r="AP152" s="50">
        <v>2</v>
      </c>
      <c r="AQ152" s="50">
        <v>5</v>
      </c>
      <c r="AR152" s="50">
        <v>0</v>
      </c>
      <c r="AS152" s="50">
        <v>2</v>
      </c>
      <c r="AT152" s="50">
        <v>2</v>
      </c>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row>
    <row r="153" spans="1:70" x14ac:dyDescent="0.25">
      <c r="A153" s="49" t="s">
        <v>419</v>
      </c>
      <c r="B153" s="48" t="s">
        <v>124</v>
      </c>
      <c r="C153" s="50">
        <v>1</v>
      </c>
      <c r="D153" s="50">
        <v>4</v>
      </c>
      <c r="E153" s="50">
        <v>1</v>
      </c>
      <c r="F153" s="50">
        <v>1</v>
      </c>
      <c r="G153" s="50">
        <v>0</v>
      </c>
      <c r="H153" s="50">
        <v>4</v>
      </c>
      <c r="I153" s="50">
        <v>1</v>
      </c>
      <c r="J153" s="50">
        <v>0</v>
      </c>
      <c r="K153" s="50">
        <v>1</v>
      </c>
      <c r="L153" s="50">
        <v>2</v>
      </c>
      <c r="M153" s="50">
        <v>0</v>
      </c>
      <c r="N153" s="50">
        <v>2</v>
      </c>
      <c r="O153" s="50">
        <v>5</v>
      </c>
      <c r="P153" s="50">
        <v>0</v>
      </c>
      <c r="Q153" s="50">
        <v>-1</v>
      </c>
      <c r="R153" s="50">
        <v>1</v>
      </c>
      <c r="S153" s="50">
        <v>1</v>
      </c>
      <c r="T153" s="50">
        <v>1</v>
      </c>
      <c r="U153" s="50">
        <v>1</v>
      </c>
      <c r="V153" s="50">
        <v>1</v>
      </c>
      <c r="W153" s="50">
        <v>2</v>
      </c>
      <c r="X153" s="50">
        <v>0</v>
      </c>
      <c r="Y153" s="50">
        <v>0</v>
      </c>
      <c r="Z153" s="50">
        <v>0</v>
      </c>
      <c r="AA153" s="50">
        <v>0</v>
      </c>
      <c r="AB153" s="50">
        <v>1</v>
      </c>
      <c r="AC153" s="50">
        <v>0</v>
      </c>
      <c r="AD153" s="50">
        <v>2</v>
      </c>
      <c r="AE153" s="50">
        <v>0</v>
      </c>
      <c r="AF153" s="50">
        <v>2</v>
      </c>
      <c r="AG153" s="50">
        <v>2</v>
      </c>
      <c r="AH153" s="50">
        <v>3</v>
      </c>
      <c r="AI153" s="50">
        <v>1</v>
      </c>
      <c r="AJ153" s="50">
        <v>1</v>
      </c>
      <c r="AK153" s="50">
        <v>-1</v>
      </c>
      <c r="AL153" s="50">
        <v>0</v>
      </c>
      <c r="AM153" s="50">
        <v>0</v>
      </c>
      <c r="AN153" s="50">
        <v>0</v>
      </c>
      <c r="AO153" s="50">
        <v>0</v>
      </c>
      <c r="AP153" s="50">
        <v>2</v>
      </c>
      <c r="AQ153" s="50">
        <v>5</v>
      </c>
      <c r="AR153" s="50">
        <v>0</v>
      </c>
      <c r="AS153" s="50">
        <v>2</v>
      </c>
      <c r="AT153" s="50">
        <v>2</v>
      </c>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row>
    <row r="154" spans="1:70" x14ac:dyDescent="0.25">
      <c r="A154" s="49" t="s">
        <v>420</v>
      </c>
      <c r="B154" s="48" t="s">
        <v>146</v>
      </c>
      <c r="C154" s="50">
        <v>1</v>
      </c>
      <c r="D154" s="50">
        <v>1</v>
      </c>
      <c r="E154" s="50">
        <v>1</v>
      </c>
      <c r="F154" s="50">
        <v>1</v>
      </c>
      <c r="G154" s="50">
        <v>0</v>
      </c>
      <c r="H154" s="50">
        <v>2</v>
      </c>
      <c r="I154" s="50">
        <v>0</v>
      </c>
      <c r="J154" s="50">
        <v>0</v>
      </c>
      <c r="K154" s="50">
        <v>0</v>
      </c>
      <c r="L154" s="50">
        <v>0</v>
      </c>
      <c r="M154" s="50">
        <v>0</v>
      </c>
      <c r="N154" s="50">
        <v>0</v>
      </c>
      <c r="O154" s="50">
        <v>0</v>
      </c>
      <c r="P154" s="50">
        <v>0</v>
      </c>
      <c r="Q154" s="50">
        <v>0</v>
      </c>
      <c r="R154" s="50">
        <v>0</v>
      </c>
      <c r="S154" s="50">
        <v>0</v>
      </c>
      <c r="T154" s="50">
        <v>0</v>
      </c>
      <c r="U154" s="50">
        <v>0</v>
      </c>
      <c r="V154" s="50">
        <v>0</v>
      </c>
      <c r="W154" s="50">
        <v>0</v>
      </c>
      <c r="X154" s="50">
        <v>0</v>
      </c>
      <c r="Y154" s="50">
        <v>0</v>
      </c>
      <c r="Z154" s="50">
        <v>0</v>
      </c>
      <c r="AA154" s="50">
        <v>0</v>
      </c>
      <c r="AB154" s="50">
        <v>1</v>
      </c>
      <c r="AC154" s="50">
        <v>0</v>
      </c>
      <c r="AD154" s="50">
        <v>-1</v>
      </c>
      <c r="AE154" s="50">
        <v>1</v>
      </c>
      <c r="AF154" s="50">
        <v>0</v>
      </c>
      <c r="AG154" s="50">
        <v>0</v>
      </c>
      <c r="AH154" s="50">
        <v>1</v>
      </c>
      <c r="AI154" s="50">
        <v>1</v>
      </c>
      <c r="AJ154" s="50">
        <v>-1</v>
      </c>
      <c r="AK154" s="50">
        <v>2</v>
      </c>
      <c r="AL154" s="50">
        <v>0</v>
      </c>
      <c r="AM154" s="50">
        <v>0</v>
      </c>
      <c r="AN154" s="50">
        <v>0</v>
      </c>
      <c r="AO154" s="50">
        <v>0</v>
      </c>
      <c r="AP154" s="50">
        <v>3</v>
      </c>
      <c r="AQ154" s="50">
        <v>0</v>
      </c>
      <c r="AR154" s="50">
        <v>0</v>
      </c>
      <c r="AS154" s="50">
        <v>1</v>
      </c>
      <c r="AT154" s="50">
        <v>0</v>
      </c>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row>
  </sheetData>
  <mergeCells count="40">
    <mergeCell ref="B5:B7"/>
    <mergeCell ref="C5:G5"/>
    <mergeCell ref="H5:K5"/>
    <mergeCell ref="L5:O5"/>
    <mergeCell ref="P5:Q5"/>
    <mergeCell ref="C6:D6"/>
    <mergeCell ref="E6:F6"/>
    <mergeCell ref="G6:G7"/>
    <mergeCell ref="K6:K7"/>
    <mergeCell ref="Q6:Q7"/>
    <mergeCell ref="Z6:AA6"/>
    <mergeCell ref="AB6:AB7"/>
    <mergeCell ref="AC6:AC7"/>
    <mergeCell ref="AD6:AD7"/>
    <mergeCell ref="AS5:AT5"/>
    <mergeCell ref="R5:AC5"/>
    <mergeCell ref="AD5:AG5"/>
    <mergeCell ref="AH5:AK5"/>
    <mergeCell ref="AL5:AO5"/>
    <mergeCell ref="AP5:AR5"/>
    <mergeCell ref="R6:S6"/>
    <mergeCell ref="T6:U6"/>
    <mergeCell ref="V6:W6"/>
    <mergeCell ref="X6:Y6"/>
    <mergeCell ref="A5:A7"/>
    <mergeCell ref="AT6:AT7"/>
    <mergeCell ref="AF6:AF7"/>
    <mergeCell ref="AG6:AG7"/>
    <mergeCell ref="AH6:AH7"/>
    <mergeCell ref="AI6:AI7"/>
    <mergeCell ref="AJ6:AJ7"/>
    <mergeCell ref="AK6:AK7"/>
    <mergeCell ref="AL6:AO6"/>
    <mergeCell ref="AP6:AP7"/>
    <mergeCell ref="AQ6:AQ7"/>
    <mergeCell ref="AR6:AR7"/>
    <mergeCell ref="AS6:AS7"/>
    <mergeCell ref="AE6:AE7"/>
    <mergeCell ref="L6:O6"/>
    <mergeCell ref="P6:P7"/>
  </mergeCells>
  <conditionalFormatting sqref="C8:AT154">
    <cfRule type="cellIs" dxfId="1" priority="1" operator="greaterThan">
      <formula>0</formula>
    </cfRule>
    <cfRule type="cellIs" dxfId="0" priority="2" operator="lessThan">
      <formula>0</formula>
    </cfRule>
  </conditionalFormatting>
  <pageMargins left="0.75" right="0.75" top="1" bottom="1" header="0.5" footer="0.5"/>
  <pageSetup fitToHeight="0" orientation="landscape" verticalDpi="598" r:id="rId1"/>
  <headerFooter>
    <oddHeader>&amp;RCPPE, pg. &amp;P</oddHeader>
    <oddFooter>&amp;LFOTG, Section V
Conservation Practice Physical Effects (CPPE)&amp;RNRCS, CO
November 2017</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pageSetUpPr fitToPage="1"/>
  </sheetPr>
  <dimension ref="A1:P67"/>
  <sheetViews>
    <sheetView showGridLines="0" showRowColHeaders="0" zoomScaleNormal="100" workbookViewId="0">
      <selection activeCell="C28" sqref="C28"/>
    </sheetView>
  </sheetViews>
  <sheetFormatPr defaultRowHeight="12.75" x14ac:dyDescent="0.2"/>
  <cols>
    <col min="1" max="1" width="2.7109375" style="36" customWidth="1"/>
    <col min="2" max="2" width="37.7109375" style="36" customWidth="1"/>
    <col min="3" max="3" width="18.7109375" style="139" customWidth="1"/>
    <col min="4" max="4" width="1.7109375" style="137" customWidth="1"/>
    <col min="5" max="5" width="18.7109375" style="75" customWidth="1"/>
    <col min="6" max="6" width="1.7109375" style="59" customWidth="1"/>
    <col min="7" max="7" width="18.7109375" style="36" customWidth="1"/>
    <col min="8" max="8" width="1.7109375" style="37" customWidth="1"/>
    <col min="9" max="9" width="18.7109375" style="36" customWidth="1"/>
    <col min="10" max="10" width="0.7109375" style="36" customWidth="1"/>
    <col min="11" max="11" width="12.7109375" style="36" customWidth="1"/>
    <col min="12" max="12" width="10.7109375" style="36" customWidth="1"/>
    <col min="13" max="240" width="9.140625" style="36"/>
    <col min="241" max="241" width="7.7109375" style="36" customWidth="1"/>
    <col min="242" max="242" width="6.28515625" style="36" bestFit="1" customWidth="1"/>
    <col min="243" max="243" width="28.7109375" style="36" customWidth="1"/>
    <col min="244" max="244" width="14.7109375" style="36" customWidth="1"/>
    <col min="245" max="262" width="12.7109375" style="36" customWidth="1"/>
    <col min="263" max="268" width="10.7109375" style="36" customWidth="1"/>
    <col min="269" max="496" width="9.140625" style="36"/>
    <col min="497" max="497" width="7.7109375" style="36" customWidth="1"/>
    <col min="498" max="498" width="6.28515625" style="36" bestFit="1" customWidth="1"/>
    <col min="499" max="499" width="28.7109375" style="36" customWidth="1"/>
    <col min="500" max="500" width="14.7109375" style="36" customWidth="1"/>
    <col min="501" max="518" width="12.7109375" style="36" customWidth="1"/>
    <col min="519" max="524" width="10.7109375" style="36" customWidth="1"/>
    <col min="525" max="752" width="9.140625" style="36"/>
    <col min="753" max="753" width="7.7109375" style="36" customWidth="1"/>
    <col min="754" max="754" width="6.28515625" style="36" bestFit="1" customWidth="1"/>
    <col min="755" max="755" width="28.7109375" style="36" customWidth="1"/>
    <col min="756" max="756" width="14.7109375" style="36" customWidth="1"/>
    <col min="757" max="774" width="12.7109375" style="36" customWidth="1"/>
    <col min="775" max="780" width="10.7109375" style="36" customWidth="1"/>
    <col min="781" max="1008" width="9.140625" style="36"/>
    <col min="1009" max="1009" width="7.7109375" style="36" customWidth="1"/>
    <col min="1010" max="1010" width="6.28515625" style="36" bestFit="1" customWidth="1"/>
    <col min="1011" max="1011" width="28.7109375" style="36" customWidth="1"/>
    <col min="1012" max="1012" width="14.7109375" style="36" customWidth="1"/>
    <col min="1013" max="1030" width="12.7109375" style="36" customWidth="1"/>
    <col min="1031" max="1036" width="10.7109375" style="36" customWidth="1"/>
    <col min="1037" max="1264" width="9.140625" style="36"/>
    <col min="1265" max="1265" width="7.7109375" style="36" customWidth="1"/>
    <col min="1266" max="1266" width="6.28515625" style="36" bestFit="1" customWidth="1"/>
    <col min="1267" max="1267" width="28.7109375" style="36" customWidth="1"/>
    <col min="1268" max="1268" width="14.7109375" style="36" customWidth="1"/>
    <col min="1269" max="1286" width="12.7109375" style="36" customWidth="1"/>
    <col min="1287" max="1292" width="10.7109375" style="36" customWidth="1"/>
    <col min="1293" max="1520" width="9.140625" style="36"/>
    <col min="1521" max="1521" width="7.7109375" style="36" customWidth="1"/>
    <col min="1522" max="1522" width="6.28515625" style="36" bestFit="1" customWidth="1"/>
    <col min="1523" max="1523" width="28.7109375" style="36" customWidth="1"/>
    <col min="1524" max="1524" width="14.7109375" style="36" customWidth="1"/>
    <col min="1525" max="1542" width="12.7109375" style="36" customWidth="1"/>
    <col min="1543" max="1548" width="10.7109375" style="36" customWidth="1"/>
    <col min="1549" max="1776" width="9.140625" style="36"/>
    <col min="1777" max="1777" width="7.7109375" style="36" customWidth="1"/>
    <col min="1778" max="1778" width="6.28515625" style="36" bestFit="1" customWidth="1"/>
    <col min="1779" max="1779" width="28.7109375" style="36" customWidth="1"/>
    <col min="1780" max="1780" width="14.7109375" style="36" customWidth="1"/>
    <col min="1781" max="1798" width="12.7109375" style="36" customWidth="1"/>
    <col min="1799" max="1804" width="10.7109375" style="36" customWidth="1"/>
    <col min="1805" max="2032" width="9.140625" style="36"/>
    <col min="2033" max="2033" width="7.7109375" style="36" customWidth="1"/>
    <col min="2034" max="2034" width="6.28515625" style="36" bestFit="1" customWidth="1"/>
    <col min="2035" max="2035" width="28.7109375" style="36" customWidth="1"/>
    <col min="2036" max="2036" width="14.7109375" style="36" customWidth="1"/>
    <col min="2037" max="2054" width="12.7109375" style="36" customWidth="1"/>
    <col min="2055" max="2060" width="10.7109375" style="36" customWidth="1"/>
    <col min="2061" max="2288" width="9.140625" style="36"/>
    <col min="2289" max="2289" width="7.7109375" style="36" customWidth="1"/>
    <col min="2290" max="2290" width="6.28515625" style="36" bestFit="1" customWidth="1"/>
    <col min="2291" max="2291" width="28.7109375" style="36" customWidth="1"/>
    <col min="2292" max="2292" width="14.7109375" style="36" customWidth="1"/>
    <col min="2293" max="2310" width="12.7109375" style="36" customWidth="1"/>
    <col min="2311" max="2316" width="10.7109375" style="36" customWidth="1"/>
    <col min="2317" max="2544" width="9.140625" style="36"/>
    <col min="2545" max="2545" width="7.7109375" style="36" customWidth="1"/>
    <col min="2546" max="2546" width="6.28515625" style="36" bestFit="1" customWidth="1"/>
    <col min="2547" max="2547" width="28.7109375" style="36" customWidth="1"/>
    <col min="2548" max="2548" width="14.7109375" style="36" customWidth="1"/>
    <col min="2549" max="2566" width="12.7109375" style="36" customWidth="1"/>
    <col min="2567" max="2572" width="10.7109375" style="36" customWidth="1"/>
    <col min="2573" max="2800" width="9.140625" style="36"/>
    <col min="2801" max="2801" width="7.7109375" style="36" customWidth="1"/>
    <col min="2802" max="2802" width="6.28515625" style="36" bestFit="1" customWidth="1"/>
    <col min="2803" max="2803" width="28.7109375" style="36" customWidth="1"/>
    <col min="2804" max="2804" width="14.7109375" style="36" customWidth="1"/>
    <col min="2805" max="2822" width="12.7109375" style="36" customWidth="1"/>
    <col min="2823" max="2828" width="10.7109375" style="36" customWidth="1"/>
    <col min="2829" max="3056" width="9.140625" style="36"/>
    <col min="3057" max="3057" width="7.7109375" style="36" customWidth="1"/>
    <col min="3058" max="3058" width="6.28515625" style="36" bestFit="1" customWidth="1"/>
    <col min="3059" max="3059" width="28.7109375" style="36" customWidth="1"/>
    <col min="3060" max="3060" width="14.7109375" style="36" customWidth="1"/>
    <col min="3061" max="3078" width="12.7109375" style="36" customWidth="1"/>
    <col min="3079" max="3084" width="10.7109375" style="36" customWidth="1"/>
    <col min="3085" max="3312" width="9.140625" style="36"/>
    <col min="3313" max="3313" width="7.7109375" style="36" customWidth="1"/>
    <col min="3314" max="3314" width="6.28515625" style="36" bestFit="1" customWidth="1"/>
    <col min="3315" max="3315" width="28.7109375" style="36" customWidth="1"/>
    <col min="3316" max="3316" width="14.7109375" style="36" customWidth="1"/>
    <col min="3317" max="3334" width="12.7109375" style="36" customWidth="1"/>
    <col min="3335" max="3340" width="10.7109375" style="36" customWidth="1"/>
    <col min="3341" max="3568" width="9.140625" style="36"/>
    <col min="3569" max="3569" width="7.7109375" style="36" customWidth="1"/>
    <col min="3570" max="3570" width="6.28515625" style="36" bestFit="1" customWidth="1"/>
    <col min="3571" max="3571" width="28.7109375" style="36" customWidth="1"/>
    <col min="3572" max="3572" width="14.7109375" style="36" customWidth="1"/>
    <col min="3573" max="3590" width="12.7109375" style="36" customWidth="1"/>
    <col min="3591" max="3596" width="10.7109375" style="36" customWidth="1"/>
    <col min="3597" max="3824" width="9.140625" style="36"/>
    <col min="3825" max="3825" width="7.7109375" style="36" customWidth="1"/>
    <col min="3826" max="3826" width="6.28515625" style="36" bestFit="1" customWidth="1"/>
    <col min="3827" max="3827" width="28.7109375" style="36" customWidth="1"/>
    <col min="3828" max="3828" width="14.7109375" style="36" customWidth="1"/>
    <col min="3829" max="3846" width="12.7109375" style="36" customWidth="1"/>
    <col min="3847" max="3852" width="10.7109375" style="36" customWidth="1"/>
    <col min="3853" max="4080" width="9.140625" style="36"/>
    <col min="4081" max="4081" width="7.7109375" style="36" customWidth="1"/>
    <col min="4082" max="4082" width="6.28515625" style="36" bestFit="1" customWidth="1"/>
    <col min="4083" max="4083" width="28.7109375" style="36" customWidth="1"/>
    <col min="4084" max="4084" width="14.7109375" style="36" customWidth="1"/>
    <col min="4085" max="4102" width="12.7109375" style="36" customWidth="1"/>
    <col min="4103" max="4108" width="10.7109375" style="36" customWidth="1"/>
    <col min="4109" max="4336" width="9.140625" style="36"/>
    <col min="4337" max="4337" width="7.7109375" style="36" customWidth="1"/>
    <col min="4338" max="4338" width="6.28515625" style="36" bestFit="1" customWidth="1"/>
    <col min="4339" max="4339" width="28.7109375" style="36" customWidth="1"/>
    <col min="4340" max="4340" width="14.7109375" style="36" customWidth="1"/>
    <col min="4341" max="4358" width="12.7109375" style="36" customWidth="1"/>
    <col min="4359" max="4364" width="10.7109375" style="36" customWidth="1"/>
    <col min="4365" max="4592" width="9.140625" style="36"/>
    <col min="4593" max="4593" width="7.7109375" style="36" customWidth="1"/>
    <col min="4594" max="4594" width="6.28515625" style="36" bestFit="1" customWidth="1"/>
    <col min="4595" max="4595" width="28.7109375" style="36" customWidth="1"/>
    <col min="4596" max="4596" width="14.7109375" style="36" customWidth="1"/>
    <col min="4597" max="4614" width="12.7109375" style="36" customWidth="1"/>
    <col min="4615" max="4620" width="10.7109375" style="36" customWidth="1"/>
    <col min="4621" max="4848" width="9.140625" style="36"/>
    <col min="4849" max="4849" width="7.7109375" style="36" customWidth="1"/>
    <col min="4850" max="4850" width="6.28515625" style="36" bestFit="1" customWidth="1"/>
    <col min="4851" max="4851" width="28.7109375" style="36" customWidth="1"/>
    <col min="4852" max="4852" width="14.7109375" style="36" customWidth="1"/>
    <col min="4853" max="4870" width="12.7109375" style="36" customWidth="1"/>
    <col min="4871" max="4876" width="10.7109375" style="36" customWidth="1"/>
    <col min="4877" max="5104" width="9.140625" style="36"/>
    <col min="5105" max="5105" width="7.7109375" style="36" customWidth="1"/>
    <col min="5106" max="5106" width="6.28515625" style="36" bestFit="1" customWidth="1"/>
    <col min="5107" max="5107" width="28.7109375" style="36" customWidth="1"/>
    <col min="5108" max="5108" width="14.7109375" style="36" customWidth="1"/>
    <col min="5109" max="5126" width="12.7109375" style="36" customWidth="1"/>
    <col min="5127" max="5132" width="10.7109375" style="36" customWidth="1"/>
    <col min="5133" max="5360" width="9.140625" style="36"/>
    <col min="5361" max="5361" width="7.7109375" style="36" customWidth="1"/>
    <col min="5362" max="5362" width="6.28515625" style="36" bestFit="1" customWidth="1"/>
    <col min="5363" max="5363" width="28.7109375" style="36" customWidth="1"/>
    <col min="5364" max="5364" width="14.7109375" style="36" customWidth="1"/>
    <col min="5365" max="5382" width="12.7109375" style="36" customWidth="1"/>
    <col min="5383" max="5388" width="10.7109375" style="36" customWidth="1"/>
    <col min="5389" max="5616" width="9.140625" style="36"/>
    <col min="5617" max="5617" width="7.7109375" style="36" customWidth="1"/>
    <col min="5618" max="5618" width="6.28515625" style="36" bestFit="1" customWidth="1"/>
    <col min="5619" max="5619" width="28.7109375" style="36" customWidth="1"/>
    <col min="5620" max="5620" width="14.7109375" style="36" customWidth="1"/>
    <col min="5621" max="5638" width="12.7109375" style="36" customWidth="1"/>
    <col min="5639" max="5644" width="10.7109375" style="36" customWidth="1"/>
    <col min="5645" max="5872" width="9.140625" style="36"/>
    <col min="5873" max="5873" width="7.7109375" style="36" customWidth="1"/>
    <col min="5874" max="5874" width="6.28515625" style="36" bestFit="1" customWidth="1"/>
    <col min="5875" max="5875" width="28.7109375" style="36" customWidth="1"/>
    <col min="5876" max="5876" width="14.7109375" style="36" customWidth="1"/>
    <col min="5877" max="5894" width="12.7109375" style="36" customWidth="1"/>
    <col min="5895" max="5900" width="10.7109375" style="36" customWidth="1"/>
    <col min="5901" max="6128" width="9.140625" style="36"/>
    <col min="6129" max="6129" width="7.7109375" style="36" customWidth="1"/>
    <col min="6130" max="6130" width="6.28515625" style="36" bestFit="1" customWidth="1"/>
    <col min="6131" max="6131" width="28.7109375" style="36" customWidth="1"/>
    <col min="6132" max="6132" width="14.7109375" style="36" customWidth="1"/>
    <col min="6133" max="6150" width="12.7109375" style="36" customWidth="1"/>
    <col min="6151" max="6156" width="10.7109375" style="36" customWidth="1"/>
    <col min="6157" max="6384" width="9.140625" style="36"/>
    <col min="6385" max="6385" width="7.7109375" style="36" customWidth="1"/>
    <col min="6386" max="6386" width="6.28515625" style="36" bestFit="1" customWidth="1"/>
    <col min="6387" max="6387" width="28.7109375" style="36" customWidth="1"/>
    <col min="6388" max="6388" width="14.7109375" style="36" customWidth="1"/>
    <col min="6389" max="6406" width="12.7109375" style="36" customWidth="1"/>
    <col min="6407" max="6412" width="10.7109375" style="36" customWidth="1"/>
    <col min="6413" max="6640" width="9.140625" style="36"/>
    <col min="6641" max="6641" width="7.7109375" style="36" customWidth="1"/>
    <col min="6642" max="6642" width="6.28515625" style="36" bestFit="1" customWidth="1"/>
    <col min="6643" max="6643" width="28.7109375" style="36" customWidth="1"/>
    <col min="6644" max="6644" width="14.7109375" style="36" customWidth="1"/>
    <col min="6645" max="6662" width="12.7109375" style="36" customWidth="1"/>
    <col min="6663" max="6668" width="10.7109375" style="36" customWidth="1"/>
    <col min="6669" max="6896" width="9.140625" style="36"/>
    <col min="6897" max="6897" width="7.7109375" style="36" customWidth="1"/>
    <col min="6898" max="6898" width="6.28515625" style="36" bestFit="1" customWidth="1"/>
    <col min="6899" max="6899" width="28.7109375" style="36" customWidth="1"/>
    <col min="6900" max="6900" width="14.7109375" style="36" customWidth="1"/>
    <col min="6901" max="6918" width="12.7109375" style="36" customWidth="1"/>
    <col min="6919" max="6924" width="10.7109375" style="36" customWidth="1"/>
    <col min="6925" max="7152" width="9.140625" style="36"/>
    <col min="7153" max="7153" width="7.7109375" style="36" customWidth="1"/>
    <col min="7154" max="7154" width="6.28515625" style="36" bestFit="1" customWidth="1"/>
    <col min="7155" max="7155" width="28.7109375" style="36" customWidth="1"/>
    <col min="7156" max="7156" width="14.7109375" style="36" customWidth="1"/>
    <col min="7157" max="7174" width="12.7109375" style="36" customWidth="1"/>
    <col min="7175" max="7180" width="10.7109375" style="36" customWidth="1"/>
    <col min="7181" max="7408" width="9.140625" style="36"/>
    <col min="7409" max="7409" width="7.7109375" style="36" customWidth="1"/>
    <col min="7410" max="7410" width="6.28515625" style="36" bestFit="1" customWidth="1"/>
    <col min="7411" max="7411" width="28.7109375" style="36" customWidth="1"/>
    <col min="7412" max="7412" width="14.7109375" style="36" customWidth="1"/>
    <col min="7413" max="7430" width="12.7109375" style="36" customWidth="1"/>
    <col min="7431" max="7436" width="10.7109375" style="36" customWidth="1"/>
    <col min="7437" max="7664" width="9.140625" style="36"/>
    <col min="7665" max="7665" width="7.7109375" style="36" customWidth="1"/>
    <col min="7666" max="7666" width="6.28515625" style="36" bestFit="1" customWidth="1"/>
    <col min="7667" max="7667" width="28.7109375" style="36" customWidth="1"/>
    <col min="7668" max="7668" width="14.7109375" style="36" customWidth="1"/>
    <col min="7669" max="7686" width="12.7109375" style="36" customWidth="1"/>
    <col min="7687" max="7692" width="10.7109375" style="36" customWidth="1"/>
    <col min="7693" max="7920" width="9.140625" style="36"/>
    <col min="7921" max="7921" width="7.7109375" style="36" customWidth="1"/>
    <col min="7922" max="7922" width="6.28515625" style="36" bestFit="1" customWidth="1"/>
    <col min="7923" max="7923" width="28.7109375" style="36" customWidth="1"/>
    <col min="7924" max="7924" width="14.7109375" style="36" customWidth="1"/>
    <col min="7925" max="7942" width="12.7109375" style="36" customWidth="1"/>
    <col min="7943" max="7948" width="10.7109375" style="36" customWidth="1"/>
    <col min="7949" max="8176" width="9.140625" style="36"/>
    <col min="8177" max="8177" width="7.7109375" style="36" customWidth="1"/>
    <col min="8178" max="8178" width="6.28515625" style="36" bestFit="1" customWidth="1"/>
    <col min="8179" max="8179" width="28.7109375" style="36" customWidth="1"/>
    <col min="8180" max="8180" width="14.7109375" style="36" customWidth="1"/>
    <col min="8181" max="8198" width="12.7109375" style="36" customWidth="1"/>
    <col min="8199" max="8204" width="10.7109375" style="36" customWidth="1"/>
    <col min="8205" max="8432" width="9.140625" style="36"/>
    <col min="8433" max="8433" width="7.7109375" style="36" customWidth="1"/>
    <col min="8434" max="8434" width="6.28515625" style="36" bestFit="1" customWidth="1"/>
    <col min="8435" max="8435" width="28.7109375" style="36" customWidth="1"/>
    <col min="8436" max="8436" width="14.7109375" style="36" customWidth="1"/>
    <col min="8437" max="8454" width="12.7109375" style="36" customWidth="1"/>
    <col min="8455" max="8460" width="10.7109375" style="36" customWidth="1"/>
    <col min="8461" max="8688" width="9.140625" style="36"/>
    <col min="8689" max="8689" width="7.7109375" style="36" customWidth="1"/>
    <col min="8690" max="8690" width="6.28515625" style="36" bestFit="1" customWidth="1"/>
    <col min="8691" max="8691" width="28.7109375" style="36" customWidth="1"/>
    <col min="8692" max="8692" width="14.7109375" style="36" customWidth="1"/>
    <col min="8693" max="8710" width="12.7109375" style="36" customWidth="1"/>
    <col min="8711" max="8716" width="10.7109375" style="36" customWidth="1"/>
    <col min="8717" max="8944" width="9.140625" style="36"/>
    <col min="8945" max="8945" width="7.7109375" style="36" customWidth="1"/>
    <col min="8946" max="8946" width="6.28515625" style="36" bestFit="1" customWidth="1"/>
    <col min="8947" max="8947" width="28.7109375" style="36" customWidth="1"/>
    <col min="8948" max="8948" width="14.7109375" style="36" customWidth="1"/>
    <col min="8949" max="8966" width="12.7109375" style="36" customWidth="1"/>
    <col min="8967" max="8972" width="10.7109375" style="36" customWidth="1"/>
    <col min="8973" max="9200" width="9.140625" style="36"/>
    <col min="9201" max="9201" width="7.7109375" style="36" customWidth="1"/>
    <col min="9202" max="9202" width="6.28515625" style="36" bestFit="1" customWidth="1"/>
    <col min="9203" max="9203" width="28.7109375" style="36" customWidth="1"/>
    <col min="9204" max="9204" width="14.7109375" style="36" customWidth="1"/>
    <col min="9205" max="9222" width="12.7109375" style="36" customWidth="1"/>
    <col min="9223" max="9228" width="10.7109375" style="36" customWidth="1"/>
    <col min="9229" max="9456" width="9.140625" style="36"/>
    <col min="9457" max="9457" width="7.7109375" style="36" customWidth="1"/>
    <col min="9458" max="9458" width="6.28515625" style="36" bestFit="1" customWidth="1"/>
    <col min="9459" max="9459" width="28.7109375" style="36" customWidth="1"/>
    <col min="9460" max="9460" width="14.7109375" style="36" customWidth="1"/>
    <col min="9461" max="9478" width="12.7109375" style="36" customWidth="1"/>
    <col min="9479" max="9484" width="10.7109375" style="36" customWidth="1"/>
    <col min="9485" max="9712" width="9.140625" style="36"/>
    <col min="9713" max="9713" width="7.7109375" style="36" customWidth="1"/>
    <col min="9714" max="9714" width="6.28515625" style="36" bestFit="1" customWidth="1"/>
    <col min="9715" max="9715" width="28.7109375" style="36" customWidth="1"/>
    <col min="9716" max="9716" width="14.7109375" style="36" customWidth="1"/>
    <col min="9717" max="9734" width="12.7109375" style="36" customWidth="1"/>
    <col min="9735" max="9740" width="10.7109375" style="36" customWidth="1"/>
    <col min="9741" max="9968" width="9.140625" style="36"/>
    <col min="9969" max="9969" width="7.7109375" style="36" customWidth="1"/>
    <col min="9970" max="9970" width="6.28515625" style="36" bestFit="1" customWidth="1"/>
    <col min="9971" max="9971" width="28.7109375" style="36" customWidth="1"/>
    <col min="9972" max="9972" width="14.7109375" style="36" customWidth="1"/>
    <col min="9973" max="9990" width="12.7109375" style="36" customWidth="1"/>
    <col min="9991" max="9996" width="10.7109375" style="36" customWidth="1"/>
    <col min="9997" max="10224" width="9.140625" style="36"/>
    <col min="10225" max="10225" width="7.7109375" style="36" customWidth="1"/>
    <col min="10226" max="10226" width="6.28515625" style="36" bestFit="1" customWidth="1"/>
    <col min="10227" max="10227" width="28.7109375" style="36" customWidth="1"/>
    <col min="10228" max="10228" width="14.7109375" style="36" customWidth="1"/>
    <col min="10229" max="10246" width="12.7109375" style="36" customWidth="1"/>
    <col min="10247" max="10252" width="10.7109375" style="36" customWidth="1"/>
    <col min="10253" max="10480" width="9.140625" style="36"/>
    <col min="10481" max="10481" width="7.7109375" style="36" customWidth="1"/>
    <col min="10482" max="10482" width="6.28515625" style="36" bestFit="1" customWidth="1"/>
    <col min="10483" max="10483" width="28.7109375" style="36" customWidth="1"/>
    <col min="10484" max="10484" width="14.7109375" style="36" customWidth="1"/>
    <col min="10485" max="10502" width="12.7109375" style="36" customWidth="1"/>
    <col min="10503" max="10508" width="10.7109375" style="36" customWidth="1"/>
    <col min="10509" max="10736" width="9.140625" style="36"/>
    <col min="10737" max="10737" width="7.7109375" style="36" customWidth="1"/>
    <col min="10738" max="10738" width="6.28515625" style="36" bestFit="1" customWidth="1"/>
    <col min="10739" max="10739" width="28.7109375" style="36" customWidth="1"/>
    <col min="10740" max="10740" width="14.7109375" style="36" customWidth="1"/>
    <col min="10741" max="10758" width="12.7109375" style="36" customWidth="1"/>
    <col min="10759" max="10764" width="10.7109375" style="36" customWidth="1"/>
    <col min="10765" max="10992" width="9.140625" style="36"/>
    <col min="10993" max="10993" width="7.7109375" style="36" customWidth="1"/>
    <col min="10994" max="10994" width="6.28515625" style="36" bestFit="1" customWidth="1"/>
    <col min="10995" max="10995" width="28.7109375" style="36" customWidth="1"/>
    <col min="10996" max="10996" width="14.7109375" style="36" customWidth="1"/>
    <col min="10997" max="11014" width="12.7109375" style="36" customWidth="1"/>
    <col min="11015" max="11020" width="10.7109375" style="36" customWidth="1"/>
    <col min="11021" max="11248" width="9.140625" style="36"/>
    <col min="11249" max="11249" width="7.7109375" style="36" customWidth="1"/>
    <col min="11250" max="11250" width="6.28515625" style="36" bestFit="1" customWidth="1"/>
    <col min="11251" max="11251" width="28.7109375" style="36" customWidth="1"/>
    <col min="11252" max="11252" width="14.7109375" style="36" customWidth="1"/>
    <col min="11253" max="11270" width="12.7109375" style="36" customWidth="1"/>
    <col min="11271" max="11276" width="10.7109375" style="36" customWidth="1"/>
    <col min="11277" max="11504" width="9.140625" style="36"/>
    <col min="11505" max="11505" width="7.7109375" style="36" customWidth="1"/>
    <col min="11506" max="11506" width="6.28515625" style="36" bestFit="1" customWidth="1"/>
    <col min="11507" max="11507" width="28.7109375" style="36" customWidth="1"/>
    <col min="11508" max="11508" width="14.7109375" style="36" customWidth="1"/>
    <col min="11509" max="11526" width="12.7109375" style="36" customWidth="1"/>
    <col min="11527" max="11532" width="10.7109375" style="36" customWidth="1"/>
    <col min="11533" max="11760" width="9.140625" style="36"/>
    <col min="11761" max="11761" width="7.7109375" style="36" customWidth="1"/>
    <col min="11762" max="11762" width="6.28515625" style="36" bestFit="1" customWidth="1"/>
    <col min="11763" max="11763" width="28.7109375" style="36" customWidth="1"/>
    <col min="11764" max="11764" width="14.7109375" style="36" customWidth="1"/>
    <col min="11765" max="11782" width="12.7109375" style="36" customWidth="1"/>
    <col min="11783" max="11788" width="10.7109375" style="36" customWidth="1"/>
    <col min="11789" max="12016" width="9.140625" style="36"/>
    <col min="12017" max="12017" width="7.7109375" style="36" customWidth="1"/>
    <col min="12018" max="12018" width="6.28515625" style="36" bestFit="1" customWidth="1"/>
    <col min="12019" max="12019" width="28.7109375" style="36" customWidth="1"/>
    <col min="12020" max="12020" width="14.7109375" style="36" customWidth="1"/>
    <col min="12021" max="12038" width="12.7109375" style="36" customWidth="1"/>
    <col min="12039" max="12044" width="10.7109375" style="36" customWidth="1"/>
    <col min="12045" max="12272" width="9.140625" style="36"/>
    <col min="12273" max="12273" width="7.7109375" style="36" customWidth="1"/>
    <col min="12274" max="12274" width="6.28515625" style="36" bestFit="1" customWidth="1"/>
    <col min="12275" max="12275" width="28.7109375" style="36" customWidth="1"/>
    <col min="12276" max="12276" width="14.7109375" style="36" customWidth="1"/>
    <col min="12277" max="12294" width="12.7109375" style="36" customWidth="1"/>
    <col min="12295" max="12300" width="10.7109375" style="36" customWidth="1"/>
    <col min="12301" max="12528" width="9.140625" style="36"/>
    <col min="12529" max="12529" width="7.7109375" style="36" customWidth="1"/>
    <col min="12530" max="12530" width="6.28515625" style="36" bestFit="1" customWidth="1"/>
    <col min="12531" max="12531" width="28.7109375" style="36" customWidth="1"/>
    <col min="12532" max="12532" width="14.7109375" style="36" customWidth="1"/>
    <col min="12533" max="12550" width="12.7109375" style="36" customWidth="1"/>
    <col min="12551" max="12556" width="10.7109375" style="36" customWidth="1"/>
    <col min="12557" max="12784" width="9.140625" style="36"/>
    <col min="12785" max="12785" width="7.7109375" style="36" customWidth="1"/>
    <col min="12786" max="12786" width="6.28515625" style="36" bestFit="1" customWidth="1"/>
    <col min="12787" max="12787" width="28.7109375" style="36" customWidth="1"/>
    <col min="12788" max="12788" width="14.7109375" style="36" customWidth="1"/>
    <col min="12789" max="12806" width="12.7109375" style="36" customWidth="1"/>
    <col min="12807" max="12812" width="10.7109375" style="36" customWidth="1"/>
    <col min="12813" max="13040" width="9.140625" style="36"/>
    <col min="13041" max="13041" width="7.7109375" style="36" customWidth="1"/>
    <col min="13042" max="13042" width="6.28515625" style="36" bestFit="1" customWidth="1"/>
    <col min="13043" max="13043" width="28.7109375" style="36" customWidth="1"/>
    <col min="13044" max="13044" width="14.7109375" style="36" customWidth="1"/>
    <col min="13045" max="13062" width="12.7109375" style="36" customWidth="1"/>
    <col min="13063" max="13068" width="10.7109375" style="36" customWidth="1"/>
    <col min="13069" max="13296" width="9.140625" style="36"/>
    <col min="13297" max="13297" width="7.7109375" style="36" customWidth="1"/>
    <col min="13298" max="13298" width="6.28515625" style="36" bestFit="1" customWidth="1"/>
    <col min="13299" max="13299" width="28.7109375" style="36" customWidth="1"/>
    <col min="13300" max="13300" width="14.7109375" style="36" customWidth="1"/>
    <col min="13301" max="13318" width="12.7109375" style="36" customWidth="1"/>
    <col min="13319" max="13324" width="10.7109375" style="36" customWidth="1"/>
    <col min="13325" max="13552" width="9.140625" style="36"/>
    <col min="13553" max="13553" width="7.7109375" style="36" customWidth="1"/>
    <col min="13554" max="13554" width="6.28515625" style="36" bestFit="1" customWidth="1"/>
    <col min="13555" max="13555" width="28.7109375" style="36" customWidth="1"/>
    <col min="13556" max="13556" width="14.7109375" style="36" customWidth="1"/>
    <col min="13557" max="13574" width="12.7109375" style="36" customWidth="1"/>
    <col min="13575" max="13580" width="10.7109375" style="36" customWidth="1"/>
    <col min="13581" max="13808" width="9.140625" style="36"/>
    <col min="13809" max="13809" width="7.7109375" style="36" customWidth="1"/>
    <col min="13810" max="13810" width="6.28515625" style="36" bestFit="1" customWidth="1"/>
    <col min="13811" max="13811" width="28.7109375" style="36" customWidth="1"/>
    <col min="13812" max="13812" width="14.7109375" style="36" customWidth="1"/>
    <col min="13813" max="13830" width="12.7109375" style="36" customWidth="1"/>
    <col min="13831" max="13836" width="10.7109375" style="36" customWidth="1"/>
    <col min="13837" max="14064" width="9.140625" style="36"/>
    <col min="14065" max="14065" width="7.7109375" style="36" customWidth="1"/>
    <col min="14066" max="14066" width="6.28515625" style="36" bestFit="1" customWidth="1"/>
    <col min="14067" max="14067" width="28.7109375" style="36" customWidth="1"/>
    <col min="14068" max="14068" width="14.7109375" style="36" customWidth="1"/>
    <col min="14069" max="14086" width="12.7109375" style="36" customWidth="1"/>
    <col min="14087" max="14092" width="10.7109375" style="36" customWidth="1"/>
    <col min="14093" max="14320" width="9.140625" style="36"/>
    <col min="14321" max="14321" width="7.7109375" style="36" customWidth="1"/>
    <col min="14322" max="14322" width="6.28515625" style="36" bestFit="1" customWidth="1"/>
    <col min="14323" max="14323" width="28.7109375" style="36" customWidth="1"/>
    <col min="14324" max="14324" width="14.7109375" style="36" customWidth="1"/>
    <col min="14325" max="14342" width="12.7109375" style="36" customWidth="1"/>
    <col min="14343" max="14348" width="10.7109375" style="36" customWidth="1"/>
    <col min="14349" max="14576" width="9.140625" style="36"/>
    <col min="14577" max="14577" width="7.7109375" style="36" customWidth="1"/>
    <col min="14578" max="14578" width="6.28515625" style="36" bestFit="1" customWidth="1"/>
    <col min="14579" max="14579" width="28.7109375" style="36" customWidth="1"/>
    <col min="14580" max="14580" width="14.7109375" style="36" customWidth="1"/>
    <col min="14581" max="14598" width="12.7109375" style="36" customWidth="1"/>
    <col min="14599" max="14604" width="10.7109375" style="36" customWidth="1"/>
    <col min="14605" max="14832" width="9.140625" style="36"/>
    <col min="14833" max="14833" width="7.7109375" style="36" customWidth="1"/>
    <col min="14834" max="14834" width="6.28515625" style="36" bestFit="1" customWidth="1"/>
    <col min="14835" max="14835" width="28.7109375" style="36" customWidth="1"/>
    <col min="14836" max="14836" width="14.7109375" style="36" customWidth="1"/>
    <col min="14837" max="14854" width="12.7109375" style="36" customWidth="1"/>
    <col min="14855" max="14860" width="10.7109375" style="36" customWidth="1"/>
    <col min="14861" max="15088" width="9.140625" style="36"/>
    <col min="15089" max="15089" width="7.7109375" style="36" customWidth="1"/>
    <col min="15090" max="15090" width="6.28515625" style="36" bestFit="1" customWidth="1"/>
    <col min="15091" max="15091" width="28.7109375" style="36" customWidth="1"/>
    <col min="15092" max="15092" width="14.7109375" style="36" customWidth="1"/>
    <col min="15093" max="15110" width="12.7109375" style="36" customWidth="1"/>
    <col min="15111" max="15116" width="10.7109375" style="36" customWidth="1"/>
    <col min="15117" max="15344" width="9.140625" style="36"/>
    <col min="15345" max="15345" width="7.7109375" style="36" customWidth="1"/>
    <col min="15346" max="15346" width="6.28515625" style="36" bestFit="1" customWidth="1"/>
    <col min="15347" max="15347" width="28.7109375" style="36" customWidth="1"/>
    <col min="15348" max="15348" width="14.7109375" style="36" customWidth="1"/>
    <col min="15349" max="15366" width="12.7109375" style="36" customWidth="1"/>
    <col min="15367" max="15372" width="10.7109375" style="36" customWidth="1"/>
    <col min="15373" max="15600" width="9.140625" style="36"/>
    <col min="15601" max="15601" width="7.7109375" style="36" customWidth="1"/>
    <col min="15602" max="15602" width="6.28515625" style="36" bestFit="1" customWidth="1"/>
    <col min="15603" max="15603" width="28.7109375" style="36" customWidth="1"/>
    <col min="15604" max="15604" width="14.7109375" style="36" customWidth="1"/>
    <col min="15605" max="15622" width="12.7109375" style="36" customWidth="1"/>
    <col min="15623" max="15628" width="10.7109375" style="36" customWidth="1"/>
    <col min="15629" max="15856" width="9.140625" style="36"/>
    <col min="15857" max="15857" width="7.7109375" style="36" customWidth="1"/>
    <col min="15858" max="15858" width="6.28515625" style="36" bestFit="1" customWidth="1"/>
    <col min="15859" max="15859" width="28.7109375" style="36" customWidth="1"/>
    <col min="15860" max="15860" width="14.7109375" style="36" customWidth="1"/>
    <col min="15861" max="15878" width="12.7109375" style="36" customWidth="1"/>
    <col min="15879" max="15884" width="10.7109375" style="36" customWidth="1"/>
    <col min="15885" max="16112" width="9.140625" style="36"/>
    <col min="16113" max="16113" width="7.7109375" style="36" customWidth="1"/>
    <col min="16114" max="16114" width="6.28515625" style="36" bestFit="1" customWidth="1"/>
    <col min="16115" max="16115" width="28.7109375" style="36" customWidth="1"/>
    <col min="16116" max="16116" width="14.7109375" style="36" customWidth="1"/>
    <col min="16117" max="16134" width="12.7109375" style="36" customWidth="1"/>
    <col min="16135" max="16140" width="10.7109375" style="36" customWidth="1"/>
    <col min="16141" max="16384" width="9.140625" style="36"/>
  </cols>
  <sheetData>
    <row r="1" spans="1:12" ht="56.25" customHeight="1" x14ac:dyDescent="0.2">
      <c r="A1" s="57"/>
      <c r="B1" s="155" t="s">
        <v>228</v>
      </c>
      <c r="C1" s="155"/>
      <c r="D1" s="155"/>
      <c r="E1" s="155"/>
      <c r="F1" s="155"/>
      <c r="G1" s="155"/>
      <c r="H1" s="155"/>
      <c r="I1" s="155"/>
      <c r="J1" s="155"/>
      <c r="K1" s="37"/>
      <c r="L1" s="37"/>
    </row>
    <row r="2" spans="1:12" ht="21.75" customHeight="1" x14ac:dyDescent="0.35">
      <c r="A2" s="57"/>
      <c r="B2" s="156" t="s">
        <v>228</v>
      </c>
      <c r="C2" s="156"/>
      <c r="D2" s="156"/>
      <c r="E2" s="156"/>
      <c r="F2" s="156"/>
      <c r="G2" s="156"/>
      <c r="H2" s="156"/>
      <c r="I2" s="156"/>
      <c r="J2" s="156"/>
      <c r="K2" s="37"/>
      <c r="L2" s="37"/>
    </row>
    <row r="3" spans="1:12" ht="15" customHeight="1" x14ac:dyDescent="0.35">
      <c r="A3" s="57"/>
      <c r="B3" s="58"/>
      <c r="C3" s="58"/>
      <c r="D3" s="58"/>
      <c r="E3" s="59"/>
      <c r="G3" s="37"/>
      <c r="I3" s="37"/>
      <c r="J3" s="37"/>
      <c r="K3" s="37"/>
      <c r="L3" s="37"/>
    </row>
    <row r="4" spans="1:12" ht="65.25" customHeight="1" x14ac:dyDescent="0.25">
      <c r="B4" s="60"/>
      <c r="C4" s="61" t="s">
        <v>25</v>
      </c>
      <c r="D4" s="62"/>
      <c r="E4" s="61" t="s">
        <v>53</v>
      </c>
      <c r="F4" s="63"/>
      <c r="G4" s="61" t="s">
        <v>424</v>
      </c>
      <c r="H4" s="64"/>
      <c r="I4" s="61" t="s">
        <v>424</v>
      </c>
      <c r="J4" s="37"/>
      <c r="K4" s="157" t="s">
        <v>425</v>
      </c>
      <c r="L4" s="37"/>
    </row>
    <row r="5" spans="1:12" s="69" customFormat="1" ht="15" customHeight="1" x14ac:dyDescent="0.2">
      <c r="A5" s="65"/>
      <c r="B5" s="66"/>
      <c r="C5" s="67" t="s">
        <v>426</v>
      </c>
      <c r="D5" s="67"/>
      <c r="E5" s="67" t="s">
        <v>426</v>
      </c>
      <c r="F5" s="68"/>
      <c r="G5" s="67" t="s">
        <v>426</v>
      </c>
      <c r="H5" s="68"/>
      <c r="I5" s="67" t="s">
        <v>426</v>
      </c>
      <c r="J5" s="63"/>
      <c r="K5" s="158"/>
      <c r="L5" s="63"/>
    </row>
    <row r="6" spans="1:12" s="75" customFormat="1" ht="12.95" customHeight="1" x14ac:dyDescent="0.2">
      <c r="A6" s="70"/>
      <c r="B6" s="71" t="s">
        <v>230</v>
      </c>
      <c r="C6" s="72"/>
      <c r="D6" s="72"/>
      <c r="E6" s="72"/>
      <c r="F6" s="72"/>
      <c r="G6" s="72"/>
      <c r="H6" s="73"/>
      <c r="I6" s="72"/>
      <c r="J6" s="74"/>
      <c r="K6" s="159"/>
      <c r="L6" s="32"/>
    </row>
    <row r="7" spans="1:12" s="75" customFormat="1" ht="12.95" customHeight="1" x14ac:dyDescent="0.2">
      <c r="A7" s="76"/>
      <c r="B7" s="77" t="s">
        <v>271</v>
      </c>
      <c r="C7" s="78">
        <f>IF(C$4="","",VLOOKUP(C$4,Lookup,2,FALSE))</f>
        <v>0</v>
      </c>
      <c r="D7" s="79"/>
      <c r="E7" s="78">
        <f>IF(E$4="","",VLOOKUP(E$4,Lookup,2,FALSE))</f>
        <v>0</v>
      </c>
      <c r="F7" s="80"/>
      <c r="G7" s="78" t="str">
        <f>IF(G$4="","",VLOOKUP(G$4,Lookup,2,FALSE))</f>
        <v/>
      </c>
      <c r="H7" s="81"/>
      <c r="I7" s="78" t="str">
        <f>IF(I$4="","",VLOOKUP(I$4,Lookup,2,FALSE))</f>
        <v/>
      </c>
      <c r="J7" s="59"/>
      <c r="K7" s="82" t="str">
        <f>IF(SUM(C7:I7)=0,"",SUM(C7:I7)/((COUNTIF(C7:I7,"&gt;0")+COUNTIF(C7:I7,"&lt;0"))))</f>
        <v/>
      </c>
      <c r="L7" s="32"/>
    </row>
    <row r="8" spans="1:12" s="75" customFormat="1" ht="12.95" customHeight="1" x14ac:dyDescent="0.2">
      <c r="A8" s="76"/>
      <c r="B8" s="83" t="s">
        <v>272</v>
      </c>
      <c r="C8" s="84">
        <f>IF(C$4="","",VLOOKUP(C$4,Lookup,3,FALSE))</f>
        <v>0</v>
      </c>
      <c r="D8" s="79"/>
      <c r="E8" s="84">
        <f>IF(E$4="","",VLOOKUP(E$4,Lookup,3,FALSE))</f>
        <v>0</v>
      </c>
      <c r="F8" s="80"/>
      <c r="G8" s="84" t="str">
        <f>IF(G$4="","",VLOOKUP(G$4,Lookup,3,FALSE))</f>
        <v/>
      </c>
      <c r="H8" s="81"/>
      <c r="I8" s="84" t="str">
        <f>IF(I$4="","",VLOOKUP(I$4,Lookup,3,FALSE))</f>
        <v/>
      </c>
      <c r="J8" s="59"/>
      <c r="K8" s="85" t="str">
        <f t="shared" ref="K8:K59" si="0">IF(SUM(C8:I8)=0,"",SUM(C8:I8)/((COUNTIF(C8:I8,"&gt;0")+COUNTIF(C8:I8,"&lt;0"))))</f>
        <v/>
      </c>
    </row>
    <row r="9" spans="1:12" s="75" customFormat="1" ht="12.95" customHeight="1" x14ac:dyDescent="0.2">
      <c r="A9" s="76"/>
      <c r="B9" s="83" t="s">
        <v>273</v>
      </c>
      <c r="C9" s="84">
        <f>IF(C$4="","",VLOOKUP(C$4,Lookup,4,FALSE))</f>
        <v>0</v>
      </c>
      <c r="D9" s="79"/>
      <c r="E9" s="84">
        <f>IF(E$4="","",VLOOKUP(E$4,Lookup,4,FALSE))</f>
        <v>0</v>
      </c>
      <c r="F9" s="80"/>
      <c r="G9" s="84" t="str">
        <f>IF(G$4="","",VLOOKUP(G$4,Lookup,4,FALSE))</f>
        <v/>
      </c>
      <c r="H9" s="81"/>
      <c r="I9" s="84" t="str">
        <f>IF(I$4="","",VLOOKUP(I$4,Lookup,4,FALSE))</f>
        <v/>
      </c>
      <c r="J9" s="59"/>
      <c r="K9" s="85" t="str">
        <f t="shared" si="0"/>
        <v/>
      </c>
    </row>
    <row r="10" spans="1:12" s="75" customFormat="1" ht="12.95" customHeight="1" x14ac:dyDescent="0.2">
      <c r="A10" s="76"/>
      <c r="B10" s="83" t="s">
        <v>274</v>
      </c>
      <c r="C10" s="84">
        <f>IF(C$4="","",VLOOKUP(C$4,Lookup,5,FALSE))</f>
        <v>0</v>
      </c>
      <c r="D10" s="79"/>
      <c r="E10" s="84">
        <f>IF(E$4="","",VLOOKUP(E$4,Lookup,5,FALSE))</f>
        <v>0</v>
      </c>
      <c r="F10" s="80"/>
      <c r="G10" s="84" t="str">
        <f>IF(G$4="","",VLOOKUP(G$4,Lookup,5,FALSE))</f>
        <v/>
      </c>
      <c r="H10" s="81"/>
      <c r="I10" s="84" t="str">
        <f>IF(I$4="","",VLOOKUP(I$4,Lookup,5,FALSE))</f>
        <v/>
      </c>
      <c r="J10" s="59"/>
      <c r="K10" s="85" t="str">
        <f t="shared" si="0"/>
        <v/>
      </c>
    </row>
    <row r="11" spans="1:12" s="75" customFormat="1" ht="12.95" customHeight="1" x14ac:dyDescent="0.2">
      <c r="A11" s="76"/>
      <c r="B11" s="86" t="s">
        <v>427</v>
      </c>
      <c r="C11" s="87">
        <f>IF(C$4="","",VLOOKUP(C$4,Lookup,6,FALSE))</f>
        <v>4</v>
      </c>
      <c r="D11" s="88"/>
      <c r="E11" s="87">
        <f>IF(E$4="","",VLOOKUP(E$4,Lookup,6,FALSE))</f>
        <v>0</v>
      </c>
      <c r="F11" s="89"/>
      <c r="G11" s="87" t="str">
        <f>IF(G$4="","",VLOOKUP(G$4,Lookup,6,FALSE))</f>
        <v/>
      </c>
      <c r="H11" s="73"/>
      <c r="I11" s="87" t="str">
        <f>IF(I$4="","",VLOOKUP(I$4,Lookup,6,FALSE))</f>
        <v/>
      </c>
      <c r="J11" s="74"/>
      <c r="K11" s="90">
        <f t="shared" si="0"/>
        <v>4</v>
      </c>
    </row>
    <row r="12" spans="1:12" s="99" customFormat="1" ht="15" customHeight="1" x14ac:dyDescent="0.25">
      <c r="A12" s="91"/>
      <c r="B12" s="92" t="s">
        <v>231</v>
      </c>
      <c r="C12" s="93"/>
      <c r="D12" s="93"/>
      <c r="E12" s="93"/>
      <c r="F12" s="94"/>
      <c r="G12" s="93"/>
      <c r="H12" s="95"/>
      <c r="I12" s="93"/>
      <c r="J12" s="96"/>
      <c r="K12" s="97" t="str">
        <f t="shared" si="0"/>
        <v/>
      </c>
      <c r="L12" s="98"/>
    </row>
    <row r="13" spans="1:12" s="75" customFormat="1" ht="12.95" customHeight="1" x14ac:dyDescent="0.2">
      <c r="A13" s="76"/>
      <c r="B13" s="83" t="s">
        <v>428</v>
      </c>
      <c r="C13" s="84">
        <f>IF(C$4="","",VLOOKUP(C$4,Lookup,7,FALSE))</f>
        <v>0</v>
      </c>
      <c r="D13" s="79"/>
      <c r="E13" s="84">
        <f>IF(E$4="","",VLOOKUP(E$4,Lookup,7,FALSE))</f>
        <v>0</v>
      </c>
      <c r="F13" s="80"/>
      <c r="G13" s="84" t="str">
        <f>IF(G$4="","",VLOOKUP(G$4,Lookup,7,FALSE))</f>
        <v/>
      </c>
      <c r="H13" s="81"/>
      <c r="I13" s="84" t="str">
        <f>IF(I$4="","",VLOOKUP(I$4,Lookup,7,FALSE))</f>
        <v/>
      </c>
      <c r="J13" s="100"/>
      <c r="K13" s="85" t="str">
        <f t="shared" si="0"/>
        <v/>
      </c>
      <c r="L13" s="32"/>
    </row>
    <row r="14" spans="1:12" s="75" customFormat="1" ht="12.95" customHeight="1" x14ac:dyDescent="0.2">
      <c r="A14" s="76"/>
      <c r="B14" s="83" t="s">
        <v>429</v>
      </c>
      <c r="C14" s="84">
        <f>IF(C$4="","",VLOOKUP(C$4,Lookup,8,FALSE))</f>
        <v>0</v>
      </c>
      <c r="D14" s="79"/>
      <c r="E14" s="84">
        <f>IF(E$4="","",VLOOKUP(E$4,Lookup,8,FALSE))</f>
        <v>0</v>
      </c>
      <c r="F14" s="80"/>
      <c r="G14" s="84" t="str">
        <f>IF(G$4="","",VLOOKUP(G$4,Lookup,8,FALSE))</f>
        <v/>
      </c>
      <c r="H14" s="81" t="s">
        <v>423</v>
      </c>
      <c r="I14" s="84" t="str">
        <f>IF(I$4="","",VLOOKUP(I$4,Lookup,8,FALSE))</f>
        <v/>
      </c>
      <c r="J14" s="59"/>
      <c r="K14" s="85" t="str">
        <f t="shared" si="0"/>
        <v/>
      </c>
    </row>
    <row r="15" spans="1:12" s="75" customFormat="1" ht="12.95" customHeight="1" x14ac:dyDescent="0.2">
      <c r="A15" s="76"/>
      <c r="B15" s="83" t="s">
        <v>430</v>
      </c>
      <c r="C15" s="84">
        <f>IF(C$4="","",VLOOKUP(C$4,Lookup,9,FALSE))</f>
        <v>0</v>
      </c>
      <c r="D15" s="79"/>
      <c r="E15" s="84">
        <f>IF(E$4="","",VLOOKUP(E$4,Lookup,9,FALSE))</f>
        <v>0</v>
      </c>
      <c r="F15" s="80"/>
      <c r="G15" s="84" t="str">
        <f>IF(G$4="","",VLOOKUP(G$4,Lookup,9,FALSE))</f>
        <v/>
      </c>
      <c r="H15" s="81"/>
      <c r="I15" s="84" t="str">
        <f>IF(I$4="","",VLOOKUP(I$4,Lookup,9,FALSE))</f>
        <v/>
      </c>
      <c r="J15" s="59"/>
      <c r="K15" s="85" t="str">
        <f t="shared" si="0"/>
        <v/>
      </c>
    </row>
    <row r="16" spans="1:12" s="75" customFormat="1" ht="12.95" customHeight="1" x14ac:dyDescent="0.2">
      <c r="A16" s="76"/>
      <c r="B16" s="86" t="s">
        <v>431</v>
      </c>
      <c r="C16" s="87">
        <f>IF(C$4="","",VLOOKUP(C$4,Lookup,10,FALSE))</f>
        <v>0</v>
      </c>
      <c r="D16" s="88"/>
      <c r="E16" s="87">
        <f>IF(E$4="","",VLOOKUP(E$4,Lookup,10,FALSE))</f>
        <v>0</v>
      </c>
      <c r="F16" s="72"/>
      <c r="G16" s="87" t="str">
        <f>IF(G$4="","",VLOOKUP(G$4,Lookup,10,FALSE))</f>
        <v/>
      </c>
      <c r="H16" s="73"/>
      <c r="I16" s="87" t="str">
        <f>IF(I$4="","",VLOOKUP(I$4,Lookup,10,FALSE))</f>
        <v/>
      </c>
      <c r="J16" s="74"/>
      <c r="K16" s="90" t="str">
        <f t="shared" si="0"/>
        <v/>
      </c>
    </row>
    <row r="17" spans="1:12" s="99" customFormat="1" ht="15" customHeight="1" x14ac:dyDescent="0.25">
      <c r="A17" s="91"/>
      <c r="B17" s="101" t="s">
        <v>232</v>
      </c>
      <c r="C17" s="102"/>
      <c r="D17" s="103"/>
      <c r="E17" s="102"/>
      <c r="F17" s="104"/>
      <c r="G17" s="102"/>
      <c r="H17" s="95"/>
      <c r="I17" s="102"/>
      <c r="J17" s="105"/>
      <c r="K17" s="106" t="str">
        <f t="shared" si="0"/>
        <v/>
      </c>
      <c r="L17" s="98"/>
    </row>
    <row r="18" spans="1:12" s="75" customFormat="1" ht="12.95" customHeight="1" x14ac:dyDescent="0.2">
      <c r="A18" s="76"/>
      <c r="B18" s="77" t="s">
        <v>275</v>
      </c>
      <c r="C18" s="78">
        <f>IF(C$4="","",VLOOKUP(C$4,Lookup,11,FALSE))</f>
        <v>0</v>
      </c>
      <c r="D18" s="79"/>
      <c r="E18" s="78">
        <f>IF(E$4="","",VLOOKUP(E$4,Lookup,11,FALSE))</f>
        <v>0</v>
      </c>
      <c r="F18" s="107"/>
      <c r="G18" s="78" t="str">
        <f>IF(G$4="","",VLOOKUP(G$4,Lookup,11,FALSE))</f>
        <v/>
      </c>
      <c r="H18" s="81"/>
      <c r="I18" s="78" t="str">
        <f>IF(I$4="","",VLOOKUP(I$4,Lookup,11,FALSE))</f>
        <v/>
      </c>
      <c r="J18" s="59"/>
      <c r="K18" s="108" t="str">
        <f t="shared" si="0"/>
        <v/>
      </c>
      <c r="L18" s="32"/>
    </row>
    <row r="19" spans="1:12" s="75" customFormat="1" ht="12.95" customHeight="1" x14ac:dyDescent="0.2">
      <c r="A19" s="76"/>
      <c r="B19" s="83" t="s">
        <v>276</v>
      </c>
      <c r="C19" s="84">
        <f>IF(C$4="","",VLOOKUP(C$4,Lookup,12,FALSE))</f>
        <v>0</v>
      </c>
      <c r="D19" s="79"/>
      <c r="E19" s="84">
        <f>IF(E$4="","",VLOOKUP(E$4,Lookup,12,FALSE))</f>
        <v>0</v>
      </c>
      <c r="F19" s="107"/>
      <c r="G19" s="84" t="str">
        <f>IF(G$4="","",VLOOKUP(G$4,Lookup,12,FALSE))</f>
        <v/>
      </c>
      <c r="H19" s="81"/>
      <c r="I19" s="84" t="str">
        <f>IF(I$4="","",VLOOKUP(I$4,Lookup,12,FALSE))</f>
        <v/>
      </c>
      <c r="J19" s="59"/>
      <c r="K19" s="85" t="str">
        <f t="shared" si="0"/>
        <v/>
      </c>
    </row>
    <row r="20" spans="1:12" s="75" customFormat="1" ht="12.95" customHeight="1" x14ac:dyDescent="0.2">
      <c r="A20" s="76"/>
      <c r="B20" s="83" t="s">
        <v>277</v>
      </c>
      <c r="C20" s="84">
        <f>IF(C$4="","",VLOOKUP(C$4,Lookup,13,FALSE))</f>
        <v>0</v>
      </c>
      <c r="D20" s="79"/>
      <c r="E20" s="84">
        <f>IF(E$4="","",VLOOKUP(E$4,Lookup,13,FALSE))</f>
        <v>0</v>
      </c>
      <c r="F20" s="107"/>
      <c r="G20" s="84" t="str">
        <f>IF(G$4="","",VLOOKUP(G$4,Lookup,13,FALSE))</f>
        <v/>
      </c>
      <c r="H20" s="81"/>
      <c r="I20" s="84" t="str">
        <f>IF(I$4="","",VLOOKUP(I$4,Lookup,13,FALSE))</f>
        <v/>
      </c>
      <c r="J20" s="59"/>
      <c r="K20" s="85" t="str">
        <f t="shared" si="0"/>
        <v/>
      </c>
    </row>
    <row r="21" spans="1:12" s="75" customFormat="1" ht="12.95" customHeight="1" x14ac:dyDescent="0.2">
      <c r="A21" s="76"/>
      <c r="B21" s="86" t="s">
        <v>278</v>
      </c>
      <c r="C21" s="87">
        <f>IF(C$4="","",VLOOKUP(C$4,Lookup,14,FALSE))</f>
        <v>0</v>
      </c>
      <c r="D21" s="88"/>
      <c r="E21" s="87">
        <f>IF(E$4="","",VLOOKUP(E$4,Lookup,14,FALSE))</f>
        <v>0</v>
      </c>
      <c r="F21" s="72"/>
      <c r="G21" s="87" t="str">
        <f>IF(G$4="","",VLOOKUP(G$4,Lookup,14,FALSE))</f>
        <v/>
      </c>
      <c r="H21" s="73"/>
      <c r="I21" s="87" t="str">
        <f>IF(I$4="","",VLOOKUP(I$4,Lookup,14,FALSE))</f>
        <v/>
      </c>
      <c r="J21" s="74"/>
      <c r="K21" s="90" t="str">
        <f t="shared" si="0"/>
        <v/>
      </c>
    </row>
    <row r="22" spans="1:12" s="99" customFormat="1" ht="15" customHeight="1" x14ac:dyDescent="0.25">
      <c r="A22" s="91"/>
      <c r="B22" s="101" t="s">
        <v>233</v>
      </c>
      <c r="C22" s="102"/>
      <c r="D22" s="103"/>
      <c r="E22" s="102"/>
      <c r="F22" s="104"/>
      <c r="G22" s="102"/>
      <c r="H22" s="95"/>
      <c r="I22" s="102"/>
      <c r="J22" s="105"/>
      <c r="K22" s="106" t="str">
        <f t="shared" si="0"/>
        <v/>
      </c>
      <c r="L22" s="98"/>
    </row>
    <row r="23" spans="1:12" ht="12.95" customHeight="1" x14ac:dyDescent="0.2">
      <c r="A23" s="109"/>
      <c r="B23" s="77" t="s">
        <v>248</v>
      </c>
      <c r="C23" s="78">
        <f>IF(C$4="","",VLOOKUP(C$4,Lookup,15,FALSE))</f>
        <v>0</v>
      </c>
      <c r="D23" s="79"/>
      <c r="E23" s="78">
        <f>IF(E$4="","",VLOOKUP(E$4,Lookup,15,FALSE))</f>
        <v>0</v>
      </c>
      <c r="F23" s="110"/>
      <c r="G23" s="78" t="str">
        <f>IF(G$4="","",VLOOKUP(G$4,Lookup,15,FALSE))</f>
        <v/>
      </c>
      <c r="H23" s="81"/>
      <c r="I23" s="78" t="str">
        <f>IF(I$4="","",VLOOKUP(I$4,Lookup,15,FALSE))</f>
        <v/>
      </c>
      <c r="J23" s="59"/>
      <c r="K23" s="108" t="str">
        <f t="shared" si="0"/>
        <v/>
      </c>
    </row>
    <row r="24" spans="1:12" ht="12.95" customHeight="1" x14ac:dyDescent="0.2">
      <c r="A24" s="109"/>
      <c r="B24" s="86" t="s">
        <v>249</v>
      </c>
      <c r="C24" s="87">
        <f>IF(C$4="","",VLOOKUP(C$4,Lookup,16,FALSE))</f>
        <v>0</v>
      </c>
      <c r="D24" s="88"/>
      <c r="E24" s="87">
        <f>IF(E$4="","",VLOOKUP(E$4,Lookup,16,FALSE))</f>
        <v>0</v>
      </c>
      <c r="F24" s="111"/>
      <c r="G24" s="87" t="str">
        <f>IF(G$4="","",VLOOKUP(G$4,Lookup,16,FALSE))</f>
        <v/>
      </c>
      <c r="H24" s="73"/>
      <c r="I24" s="87" t="str">
        <f>IF(I$4="","",VLOOKUP(I$4,Lookup,16,FALSE))</f>
        <v/>
      </c>
      <c r="J24" s="74"/>
      <c r="K24" s="90" t="str">
        <f t="shared" si="0"/>
        <v/>
      </c>
    </row>
    <row r="25" spans="1:12" s="99" customFormat="1" ht="15" customHeight="1" x14ac:dyDescent="0.25">
      <c r="A25" s="91"/>
      <c r="B25" s="101" t="s">
        <v>234</v>
      </c>
      <c r="C25" s="102"/>
      <c r="D25" s="103"/>
      <c r="E25" s="102"/>
      <c r="F25" s="104"/>
      <c r="G25" s="102"/>
      <c r="H25" s="95"/>
      <c r="I25" s="102"/>
      <c r="J25" s="105"/>
      <c r="K25" s="106" t="str">
        <f t="shared" si="0"/>
        <v/>
      </c>
      <c r="L25" s="98"/>
    </row>
    <row r="26" spans="1:12" s="75" customFormat="1" ht="12.95" customHeight="1" x14ac:dyDescent="0.2">
      <c r="A26" s="76"/>
      <c r="B26" s="77" t="s">
        <v>432</v>
      </c>
      <c r="C26" s="78">
        <f>IF(C$4="","",VLOOKUP(C$4,Lookup,17,FALSE))</f>
        <v>0</v>
      </c>
      <c r="D26" s="79"/>
      <c r="E26" s="78">
        <f>IF(E$4="","",VLOOKUP(E$4,Lookup,17,FALSE))</f>
        <v>0</v>
      </c>
      <c r="F26" s="107"/>
      <c r="G26" s="78" t="str">
        <f>IF(G$4="","",VLOOKUP(G$4,Lookup,17,FALSE))</f>
        <v/>
      </c>
      <c r="H26" s="81"/>
      <c r="I26" s="78" t="str">
        <f>IF(I$4="","",VLOOKUP(I$4,Lookup,17,FALSE))</f>
        <v/>
      </c>
      <c r="J26" s="59"/>
      <c r="K26" s="108" t="str">
        <f t="shared" si="0"/>
        <v/>
      </c>
    </row>
    <row r="27" spans="1:12" s="75" customFormat="1" ht="12.95" customHeight="1" x14ac:dyDescent="0.2">
      <c r="A27" s="76"/>
      <c r="B27" s="83" t="s">
        <v>433</v>
      </c>
      <c r="C27" s="84">
        <f>IF(C$4="","",VLOOKUP(C$4,Lookup,18,FALSE))</f>
        <v>0</v>
      </c>
      <c r="D27" s="79"/>
      <c r="E27" s="84">
        <f>IF(E$4="","",VLOOKUP(E$4,Lookup,18,FALSE))</f>
        <v>0</v>
      </c>
      <c r="F27" s="107"/>
      <c r="G27" s="84" t="str">
        <f>IF(G$4="","",VLOOKUP(G$4,Lookup,18,FALSE))</f>
        <v/>
      </c>
      <c r="H27" s="81"/>
      <c r="I27" s="84" t="str">
        <f>IF(I$4="","",VLOOKUP(I$4,Lookup,18,FALSE))</f>
        <v/>
      </c>
      <c r="J27" s="59"/>
      <c r="K27" s="85" t="str">
        <f t="shared" si="0"/>
        <v/>
      </c>
    </row>
    <row r="28" spans="1:12" s="75" customFormat="1" ht="12.95" customHeight="1" x14ac:dyDescent="0.2">
      <c r="A28" s="76"/>
      <c r="B28" s="83" t="s">
        <v>434</v>
      </c>
      <c r="C28" s="84">
        <f>IF(C$4="","",VLOOKUP(C$4,Lookup,19,FALSE))</f>
        <v>1</v>
      </c>
      <c r="D28" s="79"/>
      <c r="E28" s="84">
        <f>IF(E$4="","",VLOOKUP(E$4,Lookup,19,FALSE))</f>
        <v>0</v>
      </c>
      <c r="F28" s="107"/>
      <c r="G28" s="84" t="str">
        <f>IF(G$4="","",VLOOKUP(G$4,Lookup,19,FALSE))</f>
        <v/>
      </c>
      <c r="H28" s="81"/>
      <c r="I28" s="84" t="str">
        <f>IF(I$4="","",VLOOKUP(I$4,Lookup,19,FALSE))</f>
        <v/>
      </c>
      <c r="J28" s="59"/>
      <c r="K28" s="85">
        <f t="shared" si="0"/>
        <v>1</v>
      </c>
    </row>
    <row r="29" spans="1:12" s="75" customFormat="1" ht="12.95" customHeight="1" x14ac:dyDescent="0.2">
      <c r="A29" s="76"/>
      <c r="B29" s="83" t="s">
        <v>435</v>
      </c>
      <c r="C29" s="84">
        <f>IF(C$4="","",VLOOKUP(C$4,Lookup,20,FALSE))</f>
        <v>0</v>
      </c>
      <c r="D29" s="79"/>
      <c r="E29" s="84">
        <f>IF(E$4="","",VLOOKUP(E$4,Lookup,20,FALSE))</f>
        <v>0</v>
      </c>
      <c r="F29" s="107"/>
      <c r="G29" s="84" t="str">
        <f>IF(G$4="","",VLOOKUP(G$4,Lookup,20,FALSE))</f>
        <v/>
      </c>
      <c r="H29" s="81"/>
      <c r="I29" s="84" t="str">
        <f>IF(I$4="","",VLOOKUP(I$4,Lookup,20,FALSE))</f>
        <v/>
      </c>
      <c r="J29" s="59"/>
      <c r="K29" s="85" t="str">
        <f t="shared" si="0"/>
        <v/>
      </c>
    </row>
    <row r="30" spans="1:12" s="75" customFormat="1" ht="12.95" customHeight="1" x14ac:dyDescent="0.2">
      <c r="A30" s="76"/>
      <c r="B30" s="83" t="s">
        <v>436</v>
      </c>
      <c r="C30" s="84">
        <f>IF(C$4="","",VLOOKUP(C$4,Lookup,21,FALSE))</f>
        <v>0</v>
      </c>
      <c r="D30" s="79"/>
      <c r="E30" s="84">
        <f>IF(E$4="","",VLOOKUP(E$4,Lookup,21,FALSE))</f>
        <v>0</v>
      </c>
      <c r="F30" s="107"/>
      <c r="G30" s="84" t="str">
        <f>IF(G$4="","",VLOOKUP(G$4,Lookup,21,FALSE))</f>
        <v/>
      </c>
      <c r="H30" s="81"/>
      <c r="I30" s="84" t="str">
        <f>IF(I$4="","",VLOOKUP(I$4,Lookup,21,FALSE))</f>
        <v/>
      </c>
      <c r="J30" s="59"/>
      <c r="K30" s="85" t="str">
        <f t="shared" si="0"/>
        <v/>
      </c>
    </row>
    <row r="31" spans="1:12" s="75" customFormat="1" ht="12.95" customHeight="1" x14ac:dyDescent="0.2">
      <c r="A31" s="76"/>
      <c r="B31" s="83" t="s">
        <v>437</v>
      </c>
      <c r="C31" s="84">
        <f>IF(C$4="","",VLOOKUP(C$4,Lookup,22,FALSE))</f>
        <v>0</v>
      </c>
      <c r="D31" s="79"/>
      <c r="E31" s="84">
        <f>IF(E$4="","",VLOOKUP(E$4,Lookup,22,FALSE))</f>
        <v>0</v>
      </c>
      <c r="F31" s="107"/>
      <c r="G31" s="84" t="str">
        <f>IF(G$4="","",VLOOKUP(G$4,Lookup,22,FALSE))</f>
        <v/>
      </c>
      <c r="H31" s="81"/>
      <c r="I31" s="84" t="str">
        <f>IF(I$4="","",VLOOKUP(I$4,Lookup,22,FALSE))</f>
        <v/>
      </c>
      <c r="J31" s="59"/>
      <c r="K31" s="85" t="str">
        <f t="shared" si="0"/>
        <v/>
      </c>
    </row>
    <row r="32" spans="1:12" s="75" customFormat="1" ht="12.95" customHeight="1" x14ac:dyDescent="0.2">
      <c r="A32" s="76"/>
      <c r="B32" s="83" t="s">
        <v>438</v>
      </c>
      <c r="C32" s="84">
        <f>IF(C$4="","",VLOOKUP(C$4,Lookup,23,FALSE))</f>
        <v>1</v>
      </c>
      <c r="D32" s="79"/>
      <c r="E32" s="84">
        <f>IF(E$4="","",VLOOKUP(E$4,Lookup,23,FALSE))</f>
        <v>0</v>
      </c>
      <c r="F32" s="107"/>
      <c r="G32" s="84" t="str">
        <f>IF(G$4="","",VLOOKUP(G$4,Lookup,23,FALSE))</f>
        <v/>
      </c>
      <c r="H32" s="81"/>
      <c r="I32" s="84" t="str">
        <f>IF(I$4="","",VLOOKUP(I$4,Lookup,23,FALSE))</f>
        <v/>
      </c>
      <c r="J32" s="59"/>
      <c r="K32" s="85">
        <f t="shared" si="0"/>
        <v>1</v>
      </c>
    </row>
    <row r="33" spans="1:16" s="75" customFormat="1" ht="12.95" customHeight="1" x14ac:dyDescent="0.2">
      <c r="A33" s="76"/>
      <c r="B33" s="83" t="s">
        <v>439</v>
      </c>
      <c r="C33" s="84">
        <f>IF(C$4="","",VLOOKUP(C$4,Lookup,24,FALSE))</f>
        <v>0</v>
      </c>
      <c r="D33" s="79"/>
      <c r="E33" s="84">
        <f>IF(E$4="","",VLOOKUP(E$4,Lookup,24,FALSE))</f>
        <v>0</v>
      </c>
      <c r="F33" s="107"/>
      <c r="G33" s="84" t="str">
        <f>IF(G$4="","",VLOOKUP(G$4,Lookup,24,FALSE))</f>
        <v/>
      </c>
      <c r="H33" s="81"/>
      <c r="I33" s="84" t="str">
        <f>IF(I$4="","",VLOOKUP(I$4,Lookup,24,FALSE))</f>
        <v/>
      </c>
      <c r="J33" s="59"/>
      <c r="K33" s="85" t="str">
        <f t="shared" si="0"/>
        <v/>
      </c>
    </row>
    <row r="34" spans="1:16" s="75" customFormat="1" ht="12.95" customHeight="1" x14ac:dyDescent="0.2">
      <c r="A34" s="76"/>
      <c r="B34" s="83" t="s">
        <v>441</v>
      </c>
      <c r="C34" s="84">
        <f>IF(C$4="","",VLOOKUP(C$4,Lookup,25,FALSE))</f>
        <v>0</v>
      </c>
      <c r="D34" s="79"/>
      <c r="E34" s="84">
        <f>IF(E$4="","",VLOOKUP(E$4,Lookup,25,FALSE))</f>
        <v>0</v>
      </c>
      <c r="F34" s="107"/>
      <c r="G34" s="84" t="str">
        <f>IF(G$4="","",VLOOKUP(G$4,Lookup,25,FALSE))</f>
        <v/>
      </c>
      <c r="H34" s="81"/>
      <c r="I34" s="84" t="str">
        <f>IF(I$4="","",VLOOKUP(I$4,Lookup,25,FALSE))</f>
        <v/>
      </c>
      <c r="J34" s="59"/>
      <c r="K34" s="85" t="str">
        <f t="shared" si="0"/>
        <v/>
      </c>
      <c r="P34" s="83" t="s">
        <v>255</v>
      </c>
    </row>
    <row r="35" spans="1:16" s="75" customFormat="1" ht="12.95" customHeight="1" x14ac:dyDescent="0.2">
      <c r="A35" s="76"/>
      <c r="B35" s="83" t="s">
        <v>442</v>
      </c>
      <c r="C35" s="84">
        <f>IF(C$4="","",VLOOKUP(C$4,Lookup,26,FALSE))</f>
        <v>0</v>
      </c>
      <c r="D35" s="79"/>
      <c r="E35" s="84">
        <f>IF(E$4="","",VLOOKUP(E$4,Lookup,26,FALSE))</f>
        <v>0</v>
      </c>
      <c r="F35" s="107"/>
      <c r="G35" s="84" t="str">
        <f>IF(G$4="","",VLOOKUP(G$4,Lookup,26,FALSE))</f>
        <v/>
      </c>
      <c r="H35" s="81"/>
      <c r="I35" s="84" t="str">
        <f>IF(I$4="","",VLOOKUP(I$4,Lookup,26,FALSE))</f>
        <v/>
      </c>
      <c r="J35" s="59"/>
      <c r="K35" s="85" t="str">
        <f t="shared" si="0"/>
        <v/>
      </c>
      <c r="P35" s="83" t="s">
        <v>440</v>
      </c>
    </row>
    <row r="36" spans="1:16" s="75" customFormat="1" ht="12.95" customHeight="1" x14ac:dyDescent="0.2">
      <c r="A36" s="76"/>
      <c r="B36" s="83" t="s">
        <v>255</v>
      </c>
      <c r="C36" s="84">
        <f>IF(C$4="","",VLOOKUP(C$4,Lookup,27,FALSE))</f>
        <v>2</v>
      </c>
      <c r="D36" s="79"/>
      <c r="E36" s="84">
        <f>IF(E$4="","",VLOOKUP(E$4,Lookup,27,FALSE))</f>
        <v>0</v>
      </c>
      <c r="F36" s="107"/>
      <c r="G36" s="84" t="str">
        <f>IF(G$4="","",VLOOKUP(G$4,Lookup,27,FALSE))</f>
        <v/>
      </c>
      <c r="H36" s="81"/>
      <c r="I36" s="84" t="str">
        <f>IF(I$4="","",VLOOKUP(I$4,Lookup,27,FALSE))</f>
        <v/>
      </c>
      <c r="J36" s="59"/>
      <c r="K36" s="85">
        <f t="shared" si="0"/>
        <v>2</v>
      </c>
    </row>
    <row r="37" spans="1:16" s="75" customFormat="1" ht="12.95" customHeight="1" x14ac:dyDescent="0.2">
      <c r="A37" s="76"/>
      <c r="B37" s="86" t="s">
        <v>440</v>
      </c>
      <c r="C37" s="87">
        <f>IF(C$4="","",VLOOKUP(C$4,Lookup,28,FALSE))</f>
        <v>1</v>
      </c>
      <c r="D37" s="88"/>
      <c r="E37" s="87">
        <f>IF(E$4="","",VLOOKUP(E$4,Lookup,28,FALSE))</f>
        <v>-2</v>
      </c>
      <c r="F37" s="72"/>
      <c r="G37" s="87" t="str">
        <f>IF(G$4="","",VLOOKUP(G$4,Lookup,28,FALSE))</f>
        <v/>
      </c>
      <c r="H37" s="73"/>
      <c r="I37" s="87" t="str">
        <f>IF(I$4="","",VLOOKUP(I$4,Lookup,28,FALSE))</f>
        <v/>
      </c>
      <c r="J37" s="74"/>
      <c r="K37" s="90">
        <f t="shared" si="0"/>
        <v>-0.5</v>
      </c>
    </row>
    <row r="38" spans="1:16" s="114" customFormat="1" ht="15" customHeight="1" x14ac:dyDescent="0.25">
      <c r="A38" s="112"/>
      <c r="B38" s="101" t="s">
        <v>235</v>
      </c>
      <c r="C38" s="102"/>
      <c r="D38" s="103"/>
      <c r="E38" s="102"/>
      <c r="F38" s="113"/>
      <c r="G38" s="102"/>
      <c r="H38" s="95"/>
      <c r="I38" s="102"/>
      <c r="J38" s="105"/>
      <c r="K38" s="106" t="str">
        <f t="shared" si="0"/>
        <v/>
      </c>
    </row>
    <row r="39" spans="1:16" ht="12.95" customHeight="1" x14ac:dyDescent="0.2">
      <c r="A39" s="109"/>
      <c r="B39" s="77" t="s">
        <v>443</v>
      </c>
      <c r="C39" s="78">
        <f>IF(C$4="","",VLOOKUP(C$4,Lookup,29,FALSE))</f>
        <v>0</v>
      </c>
      <c r="D39" s="79"/>
      <c r="E39" s="78">
        <f>IF(E$4="","",VLOOKUP(E$4,Lookup,29,FALSE))</f>
        <v>0</v>
      </c>
      <c r="F39" s="110"/>
      <c r="G39" s="78" t="str">
        <f>IF(G$4="","",VLOOKUP(G$4,Lookup,29,FALSE))</f>
        <v/>
      </c>
      <c r="H39" s="81"/>
      <c r="I39" s="78" t="str">
        <f>IF(I$4="","",VLOOKUP(I$4,Lookup,29,FALSE))</f>
        <v/>
      </c>
      <c r="J39" s="59"/>
      <c r="K39" s="108" t="str">
        <f t="shared" si="0"/>
        <v/>
      </c>
    </row>
    <row r="40" spans="1:16" ht="12.95" customHeight="1" x14ac:dyDescent="0.2">
      <c r="A40" s="109"/>
      <c r="B40" s="83" t="s">
        <v>444</v>
      </c>
      <c r="C40" s="84">
        <f>IF(C$4="","",VLOOKUP(C$4,Lookup,30,FALSE))</f>
        <v>0</v>
      </c>
      <c r="D40" s="79"/>
      <c r="E40" s="84">
        <f>IF(E$4="","",VLOOKUP(E$4,Lookup,30,FALSE))</f>
        <v>0</v>
      </c>
      <c r="F40" s="110"/>
      <c r="G40" s="84" t="str">
        <f>IF(G$4="","",VLOOKUP(G$4,Lookup,30,FALSE))</f>
        <v/>
      </c>
      <c r="H40" s="81"/>
      <c r="I40" s="84" t="str">
        <f>IF(I$4="","",VLOOKUP(I$4,Lookup,30,FALSE))</f>
        <v/>
      </c>
      <c r="J40" s="59"/>
      <c r="K40" s="85" t="str">
        <f t="shared" si="0"/>
        <v/>
      </c>
    </row>
    <row r="41" spans="1:16" ht="12.95" customHeight="1" x14ac:dyDescent="0.2">
      <c r="A41" s="109"/>
      <c r="B41" s="83" t="s">
        <v>259</v>
      </c>
      <c r="C41" s="84">
        <f>IF(C$4="","",VLOOKUP(C$4,Lookup,31,FALSE))</f>
        <v>1</v>
      </c>
      <c r="D41" s="79"/>
      <c r="E41" s="84">
        <f>IF(E$4="","",VLOOKUP(E$4,Lookup,31,FALSE))</f>
        <v>0</v>
      </c>
      <c r="F41" s="110"/>
      <c r="G41" s="84" t="str">
        <f>IF(G$4="","",VLOOKUP(G$4,Lookup,31,FALSE))</f>
        <v/>
      </c>
      <c r="H41" s="81"/>
      <c r="I41" s="84" t="str">
        <f>IF(I$4="","",VLOOKUP(I$4,Lookup,31,FALSE))</f>
        <v/>
      </c>
      <c r="J41" s="59"/>
      <c r="K41" s="85">
        <f t="shared" si="0"/>
        <v>1</v>
      </c>
    </row>
    <row r="42" spans="1:16" ht="12.95" customHeight="1" x14ac:dyDescent="0.2">
      <c r="A42" s="109"/>
      <c r="B42" s="86" t="s">
        <v>445</v>
      </c>
      <c r="C42" s="87">
        <f>IF(C$4="","",VLOOKUP(C$4,Lookup,32,FALSE))</f>
        <v>0</v>
      </c>
      <c r="D42" s="88"/>
      <c r="E42" s="87">
        <f>IF(E$4="","",VLOOKUP(E$4,Lookup,32,FALSE))</f>
        <v>0</v>
      </c>
      <c r="F42" s="111"/>
      <c r="G42" s="87" t="str">
        <f>IF(G$4="","",VLOOKUP(G$4,Lookup,32,FALSE))</f>
        <v/>
      </c>
      <c r="H42" s="73"/>
      <c r="I42" s="87" t="str">
        <f>IF(I$4="","",VLOOKUP(I$4,Lookup,32,FALSE))</f>
        <v/>
      </c>
      <c r="J42" s="74"/>
      <c r="K42" s="90" t="str">
        <f t="shared" si="0"/>
        <v/>
      </c>
    </row>
    <row r="43" spans="1:16" s="114" customFormat="1" ht="15" customHeight="1" x14ac:dyDescent="0.25">
      <c r="A43" s="112"/>
      <c r="B43" s="101" t="s">
        <v>236</v>
      </c>
      <c r="C43" s="102"/>
      <c r="D43" s="103"/>
      <c r="E43" s="102"/>
      <c r="F43" s="113"/>
      <c r="G43" s="102"/>
      <c r="H43" s="95"/>
      <c r="I43" s="102"/>
      <c r="J43" s="105"/>
      <c r="K43" s="106" t="str">
        <f t="shared" si="0"/>
        <v/>
      </c>
    </row>
    <row r="44" spans="1:16" ht="12.95" customHeight="1" x14ac:dyDescent="0.2">
      <c r="A44" s="109"/>
      <c r="B44" s="77" t="s">
        <v>446</v>
      </c>
      <c r="C44" s="78">
        <f>IF(C$4="","",VLOOKUP(C$4,Lookup,33,FALSE))</f>
        <v>4</v>
      </c>
      <c r="D44" s="79"/>
      <c r="E44" s="78">
        <f>IF(E$4="","",VLOOKUP(E$4,Lookup,33,FALSE))</f>
        <v>4</v>
      </c>
      <c r="F44" s="110"/>
      <c r="G44" s="78" t="str">
        <f>IF(G$4="","",VLOOKUP(G$4,Lookup,33,FALSE))</f>
        <v/>
      </c>
      <c r="H44" s="81"/>
      <c r="I44" s="78" t="str">
        <f>IF(I$4="","",VLOOKUP(I$4,Lookup,33,FALSE))</f>
        <v/>
      </c>
      <c r="J44" s="59"/>
      <c r="K44" s="108">
        <f t="shared" si="0"/>
        <v>4</v>
      </c>
    </row>
    <row r="45" spans="1:16" ht="12.95" customHeight="1" x14ac:dyDescent="0.2">
      <c r="A45" s="109"/>
      <c r="B45" s="83" t="s">
        <v>447</v>
      </c>
      <c r="C45" s="84">
        <f>IF(C$4="","",VLOOKUP(C$4,Lookup,34,FALSE))</f>
        <v>4</v>
      </c>
      <c r="D45" s="79"/>
      <c r="E45" s="84">
        <f>IF(E$4="","",VLOOKUP(E$4,Lookup,34,FALSE))</f>
        <v>4</v>
      </c>
      <c r="F45" s="110"/>
      <c r="G45" s="84" t="str">
        <f>IF(G$4="","",VLOOKUP(G$4,Lookup,34,FALSE))</f>
        <v/>
      </c>
      <c r="H45" s="81"/>
      <c r="I45" s="84" t="str">
        <f>IF(I$4="","",VLOOKUP(I$4,Lookup,34,FALSE))</f>
        <v/>
      </c>
      <c r="J45" s="59"/>
      <c r="K45" s="85">
        <f t="shared" si="0"/>
        <v>4</v>
      </c>
    </row>
    <row r="46" spans="1:16" ht="12.95" customHeight="1" x14ac:dyDescent="0.2">
      <c r="A46" s="109"/>
      <c r="B46" s="83" t="s">
        <v>263</v>
      </c>
      <c r="C46" s="84">
        <f>IF(C$4="","",VLOOKUP(C$4,Lookup,35,FALSE))</f>
        <v>4</v>
      </c>
      <c r="D46" s="79"/>
      <c r="E46" s="84">
        <f>IF(E$4="","",VLOOKUP(E$4,Lookup,35,FALSE))</f>
        <v>4</v>
      </c>
      <c r="F46" s="110"/>
      <c r="G46" s="84" t="str">
        <f>IF(G$4="","",VLOOKUP(G$4,Lookup,35,FALSE))</f>
        <v/>
      </c>
      <c r="H46" s="81"/>
      <c r="I46" s="84" t="str">
        <f>IF(I$4="","",VLOOKUP(I$4,Lookup,35,FALSE))</f>
        <v/>
      </c>
      <c r="J46" s="59"/>
      <c r="K46" s="85">
        <f t="shared" si="0"/>
        <v>4</v>
      </c>
    </row>
    <row r="47" spans="1:16" ht="12.95" customHeight="1" x14ac:dyDescent="0.2">
      <c r="A47" s="109"/>
      <c r="B47" s="86" t="s">
        <v>448</v>
      </c>
      <c r="C47" s="87">
        <f>IF(C$4="","",VLOOKUP(C$4,Lookup,36,FALSE))</f>
        <v>0</v>
      </c>
      <c r="D47" s="88"/>
      <c r="E47" s="87">
        <f>IF(E$4="","",VLOOKUP(E$4,Lookup,36,FALSE))</f>
        <v>0</v>
      </c>
      <c r="F47" s="111"/>
      <c r="G47" s="87" t="str">
        <f>IF(G$4="","",VLOOKUP(G$4,Lookup,36,FALSE))</f>
        <v/>
      </c>
      <c r="H47" s="73"/>
      <c r="I47" s="87" t="str">
        <f>IF(I$4="","",VLOOKUP(I$4,Lookup,36,FALSE))</f>
        <v/>
      </c>
      <c r="J47" s="74"/>
      <c r="K47" s="90" t="str">
        <f t="shared" si="0"/>
        <v/>
      </c>
    </row>
    <row r="48" spans="1:16" s="114" customFormat="1" ht="15" customHeight="1" x14ac:dyDescent="0.25">
      <c r="A48" s="112"/>
      <c r="B48" s="101" t="s">
        <v>449</v>
      </c>
      <c r="C48" s="102"/>
      <c r="D48" s="103"/>
      <c r="E48" s="102"/>
      <c r="F48" s="113"/>
      <c r="G48" s="102"/>
      <c r="H48" s="95"/>
      <c r="I48" s="102"/>
      <c r="J48" s="105"/>
      <c r="K48" s="106" t="str">
        <f t="shared" si="0"/>
        <v/>
      </c>
    </row>
    <row r="49" spans="1:11" ht="12.95" customHeight="1" x14ac:dyDescent="0.2">
      <c r="A49" s="109"/>
      <c r="B49" s="77" t="s">
        <v>450</v>
      </c>
      <c r="C49" s="78">
        <f>IF(C$4="","",VLOOKUP(C$4,Lookup,37,FALSE))</f>
        <v>2</v>
      </c>
      <c r="D49" s="79"/>
      <c r="E49" s="78">
        <f>IF(E$4="","",VLOOKUP(E$4,Lookup,37,FALSE))</f>
        <v>4</v>
      </c>
      <c r="F49" s="110"/>
      <c r="G49" s="78" t="str">
        <f>IF(G$4="","",VLOOKUP(G$4,Lookup,37,FALSE))</f>
        <v/>
      </c>
      <c r="H49" s="81"/>
      <c r="I49" s="78" t="str">
        <f>IF(I$4="","",VLOOKUP(I$4,Lookup,37,FALSE))</f>
        <v/>
      </c>
      <c r="J49" s="59"/>
      <c r="K49" s="108">
        <f t="shared" si="0"/>
        <v>3</v>
      </c>
    </row>
    <row r="50" spans="1:11" ht="12.95" customHeight="1" x14ac:dyDescent="0.2">
      <c r="A50" s="109"/>
      <c r="B50" s="83" t="s">
        <v>451</v>
      </c>
      <c r="C50" s="84">
        <f>IF(C$4="","",VLOOKUP(C$4,Lookup,38,FALSE))</f>
        <v>2</v>
      </c>
      <c r="D50" s="79"/>
      <c r="E50" s="84">
        <f>IF(E$4="","",VLOOKUP(E$4,Lookup,38,FALSE))</f>
        <v>4</v>
      </c>
      <c r="F50" s="110"/>
      <c r="G50" s="84" t="str">
        <f>IF(G$4="","",VLOOKUP(G$4,Lookup,38,FALSE))</f>
        <v/>
      </c>
      <c r="H50" s="81"/>
      <c r="I50" s="84" t="str">
        <f>IF(I$4="","",VLOOKUP(I$4,Lookup,38,FALSE))</f>
        <v/>
      </c>
      <c r="J50" s="59"/>
      <c r="K50" s="85">
        <f t="shared" si="0"/>
        <v>3</v>
      </c>
    </row>
    <row r="51" spans="1:11" ht="12.95" customHeight="1" x14ac:dyDescent="0.2">
      <c r="A51" s="109"/>
      <c r="B51" s="83" t="s">
        <v>452</v>
      </c>
      <c r="C51" s="84">
        <f>IF(C$4="","",VLOOKUP(C$4,Lookup,39,FALSE))</f>
        <v>0</v>
      </c>
      <c r="D51" s="79"/>
      <c r="E51" s="84">
        <f>IF(E$4="","",VLOOKUP(E$4,Lookup,39,FALSE))</f>
        <v>0</v>
      </c>
      <c r="F51" s="110"/>
      <c r="G51" s="84" t="str">
        <f>IF(G$4="","",VLOOKUP(G$4,Lookup,39,FALSE))</f>
        <v/>
      </c>
      <c r="H51" s="81"/>
      <c r="I51" s="84" t="str">
        <f>IF(I$4="","",VLOOKUP(I$4,Lookup,39,FALSE))</f>
        <v/>
      </c>
      <c r="J51" s="59"/>
      <c r="K51" s="85" t="str">
        <f t="shared" si="0"/>
        <v/>
      </c>
    </row>
    <row r="52" spans="1:11" ht="12.95" customHeight="1" x14ac:dyDescent="0.2">
      <c r="A52" s="109"/>
      <c r="B52" s="86" t="s">
        <v>453</v>
      </c>
      <c r="C52" s="87">
        <f>IF(C$4="","",VLOOKUP(C$4,Lookup,40,FALSE))</f>
        <v>2</v>
      </c>
      <c r="D52" s="88"/>
      <c r="E52" s="87">
        <f>IF(E$4="","",VLOOKUP(E$4,Lookup,40,FALSE))</f>
        <v>4</v>
      </c>
      <c r="F52" s="111"/>
      <c r="G52" s="87" t="str">
        <f>IF(G$4="","",VLOOKUP(G$4,Lookup,40,FALSE))</f>
        <v/>
      </c>
      <c r="H52" s="73"/>
      <c r="I52" s="87" t="str">
        <f>IF(I$4="","",VLOOKUP(I$4,Lookup,40,FALSE))</f>
        <v/>
      </c>
      <c r="J52" s="74"/>
      <c r="K52" s="90">
        <f t="shared" si="0"/>
        <v>3</v>
      </c>
    </row>
    <row r="53" spans="1:11" s="114" customFormat="1" ht="15" customHeight="1" x14ac:dyDescent="0.25">
      <c r="A53" s="112"/>
      <c r="B53" s="115" t="s">
        <v>238</v>
      </c>
      <c r="C53" s="116"/>
      <c r="D53" s="103"/>
      <c r="E53" s="116"/>
      <c r="F53" s="113"/>
      <c r="G53" s="116"/>
      <c r="H53" s="95"/>
      <c r="I53" s="116"/>
      <c r="J53" s="117"/>
      <c r="K53" s="118" t="str">
        <f t="shared" si="0"/>
        <v/>
      </c>
    </row>
    <row r="54" spans="1:11" ht="12.95" customHeight="1" x14ac:dyDescent="0.2">
      <c r="A54" s="109"/>
      <c r="B54" s="119" t="s">
        <v>454</v>
      </c>
      <c r="C54" s="120">
        <f>IF(C$4="","",VLOOKUP(C$4,Lookup,41,FALSE))</f>
        <v>1</v>
      </c>
      <c r="D54" s="79"/>
      <c r="E54" s="120">
        <f>IF(E$4="","",VLOOKUP(E$4,Lookup,41,FALSE))</f>
        <v>1</v>
      </c>
      <c r="F54" s="110"/>
      <c r="G54" s="120" t="str">
        <f>IF(G$4="","",VLOOKUP(G$4,Lookup,41,FALSE))</f>
        <v/>
      </c>
      <c r="H54" s="81"/>
      <c r="I54" s="120" t="str">
        <f>IF(I$4="","",VLOOKUP(I$4,Lookup,41,FALSE))</f>
        <v/>
      </c>
      <c r="J54" s="121"/>
      <c r="K54" s="122">
        <f t="shared" si="0"/>
        <v>1</v>
      </c>
    </row>
    <row r="55" spans="1:11" ht="12.95" customHeight="1" x14ac:dyDescent="0.2">
      <c r="A55" s="109"/>
      <c r="B55" s="77" t="s">
        <v>455</v>
      </c>
      <c r="C55" s="78">
        <f>IF(C$4="","",VLOOKUP(C$4,Lookup,42,FALSE))</f>
        <v>0</v>
      </c>
      <c r="D55" s="79"/>
      <c r="E55" s="78">
        <f>IF(E$4="","",VLOOKUP(E$4,Lookup,42,FALSE))</f>
        <v>0</v>
      </c>
      <c r="F55" s="110"/>
      <c r="G55" s="78" t="str">
        <f>IF(G$4="","",VLOOKUP(G$4,Lookup,42,FALSE))</f>
        <v/>
      </c>
      <c r="H55" s="81"/>
      <c r="I55" s="78" t="str">
        <f>IF(I$4="","",VLOOKUP(I$4,Lookup,42,FALSE))</f>
        <v/>
      </c>
      <c r="J55" s="59"/>
      <c r="K55" s="108" t="str">
        <f t="shared" si="0"/>
        <v/>
      </c>
    </row>
    <row r="56" spans="1:11" ht="12.95" customHeight="1" x14ac:dyDescent="0.2">
      <c r="A56" s="109"/>
      <c r="B56" s="86" t="s">
        <v>456</v>
      </c>
      <c r="C56" s="87">
        <f>IF(C$4="","",VLOOKUP(C$4,Lookup,43,FALSE))</f>
        <v>0</v>
      </c>
      <c r="D56" s="88"/>
      <c r="E56" s="87">
        <f>IF(E$4="","",VLOOKUP(E$4,Lookup,43,FALSE))</f>
        <v>0</v>
      </c>
      <c r="F56" s="111"/>
      <c r="G56" s="87" t="str">
        <f>IF(G$4="","",VLOOKUP(G$4,Lookup,43,FALSE))</f>
        <v/>
      </c>
      <c r="H56" s="73"/>
      <c r="I56" s="87" t="str">
        <f>IF(I$4="","",VLOOKUP(I$4,Lookup,43,FALSE))</f>
        <v/>
      </c>
      <c r="J56" s="74"/>
      <c r="K56" s="90" t="str">
        <f t="shared" si="0"/>
        <v/>
      </c>
    </row>
    <row r="57" spans="1:11" s="114" customFormat="1" ht="15" customHeight="1" x14ac:dyDescent="0.25">
      <c r="A57" s="112"/>
      <c r="B57" s="101" t="s">
        <v>239</v>
      </c>
      <c r="C57" s="123"/>
      <c r="D57" s="93"/>
      <c r="E57" s="123"/>
      <c r="F57" s="113"/>
      <c r="G57" s="123"/>
      <c r="H57" s="95"/>
      <c r="I57" s="123"/>
      <c r="J57" s="105"/>
      <c r="K57" s="106" t="str">
        <f t="shared" si="0"/>
        <v/>
      </c>
    </row>
    <row r="58" spans="1:11" ht="12.95" customHeight="1" x14ac:dyDescent="0.2">
      <c r="A58" s="109"/>
      <c r="B58" s="77" t="s">
        <v>457</v>
      </c>
      <c r="C58" s="78">
        <f>IF(C$4="","",VLOOKUP(C$4,Lookup,44,FALSE))</f>
        <v>0</v>
      </c>
      <c r="D58" s="79"/>
      <c r="E58" s="78">
        <f>IF(E$4="","",VLOOKUP(E$4,Lookup,44,FALSE))</f>
        <v>0</v>
      </c>
      <c r="F58" s="110"/>
      <c r="G58" s="78" t="str">
        <f>IF(G$4="","",VLOOKUP(G$4,Lookup,44,FALSE))</f>
        <v/>
      </c>
      <c r="H58" s="81"/>
      <c r="I58" s="78" t="str">
        <f>IF(I$4="","",VLOOKUP(I$4,Lookup,44,FALSE))</f>
        <v/>
      </c>
      <c r="J58" s="59"/>
      <c r="K58" s="108" t="str">
        <f t="shared" si="0"/>
        <v/>
      </c>
    </row>
    <row r="59" spans="1:11" ht="12.95" customHeight="1" x14ac:dyDescent="0.2">
      <c r="A59" s="109"/>
      <c r="B59" s="86" t="s">
        <v>458</v>
      </c>
      <c r="C59" s="124">
        <f>IF(C$4="","",VLOOKUP(C$4,Lookup,45,FALSE))</f>
        <v>0</v>
      </c>
      <c r="D59" s="125"/>
      <c r="E59" s="124">
        <f>IF(E$4="","",VLOOKUP(E$4,Lookup,45,FALSE))</f>
        <v>0</v>
      </c>
      <c r="F59" s="126"/>
      <c r="G59" s="124" t="str">
        <f>IF(G$4="","",VLOOKUP(G$4,Lookup,45,FALSE))</f>
        <v/>
      </c>
      <c r="H59" s="127"/>
      <c r="I59" s="124" t="str">
        <f>IF(I$4="","",VLOOKUP(I$4,Lookup,45,FALSE))</f>
        <v/>
      </c>
      <c r="J59" s="128"/>
      <c r="K59" s="90" t="str">
        <f t="shared" si="0"/>
        <v/>
      </c>
    </row>
    <row r="60" spans="1:11" ht="3" customHeight="1" x14ac:dyDescent="0.2">
      <c r="A60" s="57"/>
      <c r="B60" s="57"/>
      <c r="C60" s="129"/>
      <c r="D60" s="130"/>
      <c r="E60" s="70"/>
      <c r="F60" s="63"/>
      <c r="G60" s="37"/>
      <c r="I60" s="37"/>
      <c r="J60" s="59"/>
      <c r="K60" s="75"/>
    </row>
    <row r="61" spans="1:11" ht="15.75" x14ac:dyDescent="0.25">
      <c r="A61" s="57"/>
      <c r="B61" s="57"/>
      <c r="C61" s="129"/>
      <c r="D61" s="130"/>
      <c r="E61" s="70"/>
      <c r="F61" s="63"/>
      <c r="G61" s="131"/>
      <c r="H61" s="131"/>
      <c r="I61" s="131"/>
      <c r="J61" s="37"/>
      <c r="K61" s="132">
        <f>COUNTIF(K7:K59,"&gt;0")</f>
        <v>12</v>
      </c>
    </row>
    <row r="62" spans="1:11" ht="15" x14ac:dyDescent="0.2">
      <c r="A62" s="57"/>
      <c r="B62" s="57"/>
      <c r="C62" s="133" t="s">
        <v>459</v>
      </c>
      <c r="D62" s="130"/>
      <c r="E62" s="70"/>
      <c r="F62" s="63"/>
      <c r="G62" s="131"/>
      <c r="H62" s="131"/>
      <c r="I62" s="131"/>
      <c r="J62" s="37"/>
    </row>
    <row r="63" spans="1:11" ht="15" x14ac:dyDescent="0.2">
      <c r="A63" s="57"/>
      <c r="B63" s="57"/>
      <c r="C63" s="134" t="str">
        <f>IF(K61&gt;0,"There are "&amp;K61&amp;" Resource Concerns addressed.")</f>
        <v>There are 12 Resource Concerns addressed.</v>
      </c>
      <c r="D63" s="130"/>
      <c r="E63" s="70"/>
      <c r="F63" s="135"/>
      <c r="G63" s="131"/>
      <c r="H63" s="131"/>
      <c r="I63" s="131"/>
      <c r="J63" s="37"/>
    </row>
    <row r="64" spans="1:11" ht="9.9499999999999993" customHeight="1" x14ac:dyDescent="0.2">
      <c r="C64" s="136"/>
    </row>
    <row r="65" spans="3:11" ht="15" x14ac:dyDescent="0.2">
      <c r="C65" s="138" t="s">
        <v>460</v>
      </c>
    </row>
    <row r="66" spans="3:11" ht="78" customHeight="1" x14ac:dyDescent="0.2">
      <c r="C66" s="160" t="s">
        <v>461</v>
      </c>
      <c r="D66" s="160"/>
      <c r="E66" s="160"/>
      <c r="F66" s="160"/>
      <c r="G66" s="160"/>
      <c r="H66" s="160"/>
      <c r="I66" s="160"/>
      <c r="J66" s="160"/>
      <c r="K66" s="160"/>
    </row>
    <row r="67" spans="3:11" ht="48.75" customHeight="1" x14ac:dyDescent="0.2">
      <c r="C67" s="160" t="s">
        <v>462</v>
      </c>
      <c r="D67" s="160"/>
      <c r="E67" s="160"/>
      <c r="F67" s="160"/>
      <c r="G67" s="160"/>
      <c r="H67" s="160"/>
      <c r="I67" s="160"/>
      <c r="J67" s="160"/>
      <c r="K67" s="160"/>
    </row>
  </sheetData>
  <mergeCells count="5">
    <mergeCell ref="B1:J1"/>
    <mergeCell ref="B2:J2"/>
    <mergeCell ref="K4:K6"/>
    <mergeCell ref="C66:K66"/>
    <mergeCell ref="C67:K67"/>
  </mergeCells>
  <conditionalFormatting sqref="C7:I59">
    <cfRule type="colorScale" priority="3">
      <colorScale>
        <cfvo type="num" val="-5"/>
        <cfvo type="num" val="0"/>
        <cfvo type="num" val="5"/>
        <color theme="5" tint="0.39997558519241921"/>
        <color theme="0"/>
        <color theme="9" tint="0.39997558519241921"/>
      </colorScale>
    </cfRule>
  </conditionalFormatting>
  <conditionalFormatting sqref="K7:K11 K13:K16 K18:K21 K23:K24 K26:K37 K39:K42 K44:K47 K49:K52 K54:K56 K58:K59">
    <cfRule type="dataBar" priority="2">
      <dataBar showValue="0">
        <cfvo type="num" val="-5"/>
        <cfvo type="num" val="5"/>
        <color theme="9" tint="-0.249977111117893"/>
      </dataBar>
      <extLst>
        <ext xmlns:x14="http://schemas.microsoft.com/office/spreadsheetml/2009/9/main" uri="{B025F937-C7B1-47D3-B67F-A62EFF666E3E}">
          <x14:id>{81AE11D3-9986-4F5C-9F93-35F44625C000}</x14:id>
        </ext>
      </extLst>
    </cfRule>
  </conditionalFormatting>
  <conditionalFormatting sqref="K12">
    <cfRule type="colorScale" priority="1">
      <colorScale>
        <cfvo type="num" val="-5"/>
        <cfvo type="num" val="0"/>
        <cfvo type="num" val="5"/>
        <color theme="5"/>
        <color theme="0"/>
        <color theme="9"/>
      </colorScale>
    </cfRule>
  </conditionalFormatting>
  <pageMargins left="0.75" right="0.75" top="1" bottom="0.75" header="0.5" footer="0.5"/>
  <pageSetup scale="64" orientation="portrait" horizontalDpi="150" verticalDpi="150" r:id="rId1"/>
  <headerFooter scaleWithDoc="0" alignWithMargins="0">
    <oddFooter>&amp;LFOTG, Section V
Conservation Practice Physical Effects (CPPE)&amp;R NRCS, CO 
November 2017</oddFooter>
  </headerFooter>
  <drawing r:id="rId2"/>
  <legacyDrawing r:id="rId3"/>
  <controls>
    <mc:AlternateContent xmlns:mc="http://schemas.openxmlformats.org/markup-compatibility/2006">
      <mc:Choice Requires="x14">
        <control shapeId="5121" r:id="rId4" name="ComboBox1">
          <controlPr locked="0" print="0" autoLine="0" linkedCell="C4" listFillRange="CPS" r:id="rId5">
            <anchor moveWithCells="1">
              <from>
                <xdr:col>1</xdr:col>
                <xdr:colOff>247650</xdr:colOff>
                <xdr:row>0</xdr:row>
                <xdr:rowOff>333375</xdr:rowOff>
              </from>
              <to>
                <xdr:col>3</xdr:col>
                <xdr:colOff>0</xdr:colOff>
                <xdr:row>0</xdr:row>
                <xdr:rowOff>571500</xdr:rowOff>
              </to>
            </anchor>
          </controlPr>
        </control>
      </mc:Choice>
      <mc:Fallback>
        <control shapeId="5121" r:id="rId4" name="ComboBox1"/>
      </mc:Fallback>
    </mc:AlternateContent>
    <mc:AlternateContent xmlns:mc="http://schemas.openxmlformats.org/markup-compatibility/2006">
      <mc:Choice Requires="x14">
        <control shapeId="5122" r:id="rId6" name="ComboBox2">
          <controlPr locked="0" print="0" autoLine="0" linkedCell="E4" listFillRange="CPS" r:id="rId7">
            <anchor moveWithCells="1">
              <from>
                <xdr:col>1</xdr:col>
                <xdr:colOff>238125</xdr:colOff>
                <xdr:row>0</xdr:row>
                <xdr:rowOff>581025</xdr:rowOff>
              </from>
              <to>
                <xdr:col>3</xdr:col>
                <xdr:colOff>0</xdr:colOff>
                <xdr:row>1</xdr:row>
                <xdr:rowOff>114300</xdr:rowOff>
              </to>
            </anchor>
          </controlPr>
        </control>
      </mc:Choice>
      <mc:Fallback>
        <control shapeId="5122" r:id="rId6" name="ComboBox2"/>
      </mc:Fallback>
    </mc:AlternateContent>
    <mc:AlternateContent xmlns:mc="http://schemas.openxmlformats.org/markup-compatibility/2006">
      <mc:Choice Requires="x14">
        <control shapeId="5123" r:id="rId8" name="ComboBox3">
          <controlPr locked="0" print="0" autoLine="0" linkedCell="G4" listFillRange="CPS" r:id="rId9">
            <anchor moveWithCells="1">
              <from>
                <xdr:col>4</xdr:col>
                <xdr:colOff>704850</xdr:colOff>
                <xdr:row>0</xdr:row>
                <xdr:rowOff>304800</xdr:rowOff>
              </from>
              <to>
                <xdr:col>10</xdr:col>
                <xdr:colOff>514350</xdr:colOff>
                <xdr:row>0</xdr:row>
                <xdr:rowOff>542925</xdr:rowOff>
              </to>
            </anchor>
          </controlPr>
        </control>
      </mc:Choice>
      <mc:Fallback>
        <control shapeId="5123" r:id="rId8" name="ComboBox3"/>
      </mc:Fallback>
    </mc:AlternateContent>
    <mc:AlternateContent xmlns:mc="http://schemas.openxmlformats.org/markup-compatibility/2006">
      <mc:Choice Requires="x14">
        <control shapeId="5124" r:id="rId10" name="ComboBox4">
          <controlPr locked="0" print="0" autoLine="0" linkedCell="I4" listFillRange="CPS" r:id="rId9">
            <anchor moveWithCells="1">
              <from>
                <xdr:col>4</xdr:col>
                <xdr:colOff>704850</xdr:colOff>
                <xdr:row>0</xdr:row>
                <xdr:rowOff>561975</xdr:rowOff>
              </from>
              <to>
                <xdr:col>10</xdr:col>
                <xdr:colOff>514350</xdr:colOff>
                <xdr:row>1</xdr:row>
                <xdr:rowOff>85725</xdr:rowOff>
              </to>
            </anchor>
          </controlPr>
        </control>
      </mc:Choice>
      <mc:Fallback>
        <control shapeId="5124" r:id="rId10" name="ComboBox4"/>
      </mc:Fallback>
    </mc:AlternateContent>
  </controls>
  <extLst>
    <ext xmlns:x14="http://schemas.microsoft.com/office/spreadsheetml/2009/9/main" uri="{78C0D931-6437-407d-A8EE-F0AAD7539E65}">
      <x14:conditionalFormattings>
        <x14:conditionalFormatting xmlns:xm="http://schemas.microsoft.com/office/excel/2006/main">
          <x14:cfRule type="dataBar" id="{81AE11D3-9986-4F5C-9F93-35F44625C000}">
            <x14:dataBar minLength="0" maxLength="100" gradient="0" direction="leftToRight" axisPosition="middle">
              <x14:cfvo type="num">
                <xm:f>-5</xm:f>
              </x14:cfvo>
              <x14:cfvo type="num">
                <xm:f>5</xm:f>
              </x14:cfvo>
              <x14:negativeFillColor theme="5"/>
              <x14:axisColor theme="1" tint="0.499984740745262"/>
            </x14:dataBar>
          </x14:cfRule>
          <xm:sqref>K7:K11 K13:K16 K18:K21 K23:K24 K26:K37 K39:K42 K44:K47 K49:K52 K54:K56 K58:K59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817E46D263FA4EAAB1367BFC4A00A0" ma:contentTypeVersion="0" ma:contentTypeDescription="Create a new document." ma:contentTypeScope="" ma:versionID="dfbfadf69df00d017a7eda92d0a314a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E3AF45-74D2-4356-A8A4-361407B9A668}">
  <ds:schemaRef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C9DEE99-014E-494D-875A-2661ABF14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0D6AAC-FA47-4FA6-9336-E065CBA9FC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vt:lpstr>
      <vt:lpstr>original</vt:lpstr>
      <vt:lpstr>CPPE_CO_2018</vt:lpstr>
      <vt:lpstr>Practice Review Tool</vt:lpstr>
      <vt:lpstr>'Practice Review Tool'!CPS</vt:lpstr>
      <vt:lpstr>'Practice Review Tool'!Lookup</vt:lpstr>
      <vt:lpstr>Intro!Print_Area</vt:lpstr>
      <vt:lpstr>'Practice Review Tool'!Print_Area</vt:lpstr>
      <vt:lpstr>CPPE_CO_2018!Print_Titles</vt:lpstr>
    </vt:vector>
  </TitlesOfParts>
  <Company>USDA-NRCS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 CPPE for FY-2014</dc:title>
  <dc:creator>hal.gordon@por.usda.gov</dc:creator>
  <cp:lastModifiedBy>Backhaus, Eugene - NRCS, Denver, CO</cp:lastModifiedBy>
  <cp:lastPrinted>2017-11-27T17:24:10Z</cp:lastPrinted>
  <dcterms:created xsi:type="dcterms:W3CDTF">2003-08-01T19:27:49Z</dcterms:created>
  <dcterms:modified xsi:type="dcterms:W3CDTF">2019-01-09T19:27:03Z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Subject">
    <vt:lpwstr/>
  </property>
  <property fmtid="{D5CDD505-2E9C-101B-9397-08002B2CF9AE}" pid="4" name="Keywords">
    <vt:lpwstr/>
  </property>
  <property fmtid="{D5CDD505-2E9C-101B-9397-08002B2CF9AE}" pid="5" name="_Author">
    <vt:lpwstr>Lyn Townsend</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
    <vt:lpwstr>Document</vt:lpwstr>
  </property>
  <property fmtid="{D5CDD505-2E9C-101B-9397-08002B2CF9AE}" pid="12" name="_NewReviewCycle">
    <vt:lpwstr/>
  </property>
  <property fmtid="{D5CDD505-2E9C-101B-9397-08002B2CF9AE}" pid="13" name="ContentTypeId">
    <vt:lpwstr>0x0101009C817E46D263FA4EAAB1367BFC4A00A0</vt:lpwstr>
  </property>
</Properties>
</file>