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37" activeTab="0"/>
  </bookViews>
  <sheets>
    <sheet name="Solid Storage" sheetId="1" r:id="rId1"/>
    <sheet name="Liquid Storage" sheetId="2" r:id="rId2"/>
    <sheet name="Land Base" sheetId="3" r:id="rId3"/>
    <sheet name="Application  Rate" sheetId="4" r:id="rId4"/>
    <sheet name="Supplemental N" sheetId="5" r:id="rId5"/>
    <sheet name="Calibration" sheetId="6" r:id="rId6"/>
  </sheets>
  <definedNames>
    <definedName name="_xlnm.Print_Area" localSheetId="3">'Application  Rate'!$A$1:$K$46</definedName>
    <definedName name="_xlnm.Print_Area" localSheetId="5">'Calibration'!$A$1:$G$37</definedName>
    <definedName name="_xlnm.Print_Area" localSheetId="2">'Land Base'!$A$1:$I$38</definedName>
    <definedName name="_xlnm.Print_Area" localSheetId="1">'Liquid Storage'!$A$1:$U$46</definedName>
    <definedName name="_xlnm.Print_Area" localSheetId="0">'Solid Storage'!$A$1:$M$49</definedName>
    <definedName name="_xlnm.Print_Area" localSheetId="4">'Supplemental N'!$A$1:$J$42</definedName>
  </definedNames>
  <calcPr fullCalcOnLoad="1"/>
</workbook>
</file>

<file path=xl/sharedStrings.xml><?xml version="1.0" encoding="utf-8"?>
<sst xmlns="http://schemas.openxmlformats.org/spreadsheetml/2006/main" count="565" uniqueCount="308">
  <si>
    <t>Number</t>
  </si>
  <si>
    <t>X</t>
  </si>
  <si>
    <t>=</t>
  </si>
  <si>
    <t>/</t>
  </si>
  <si>
    <t>(B) Current storage capacity (ft3)</t>
  </si>
  <si>
    <t>Structure</t>
  </si>
  <si>
    <t>Length</t>
  </si>
  <si>
    <t>Width (ft)</t>
  </si>
  <si>
    <t>manure volume production</t>
  </si>
  <si>
    <t>lb animal</t>
  </si>
  <si>
    <t>Beef Feeder</t>
  </si>
  <si>
    <t>Beef Cow</t>
  </si>
  <si>
    <t>Turkey**</t>
  </si>
  <si>
    <t>Sheep</t>
  </si>
  <si>
    <t>Horse</t>
  </si>
  <si>
    <t>*high-rise facility</t>
  </si>
  <si>
    <t>**includes litter</t>
  </si>
  <si>
    <t>Livestock type</t>
  </si>
  <si>
    <t xml:space="preserve"> </t>
  </si>
  <si>
    <t>*subtract 1 foot of freeboard space from structure height</t>
  </si>
  <si>
    <t>storage for various Utah locations and conditions.</t>
  </si>
  <si>
    <t>Number of</t>
  </si>
  <si>
    <t>Days of Storage</t>
  </si>
  <si>
    <t>Location/Winter Climate</t>
  </si>
  <si>
    <t>Conditions Similar to:</t>
  </si>
  <si>
    <t>Randolph, Tabiona</t>
  </si>
  <si>
    <t>Manti, Logan, Heber, Roosevelt</t>
  </si>
  <si>
    <t>Cedar City, Delta, Odgen</t>
  </si>
  <si>
    <t>Kanab</t>
  </si>
  <si>
    <t>Length (ft)</t>
  </si>
  <si>
    <t>to</t>
  </si>
  <si>
    <t>days</t>
  </si>
  <si>
    <r>
      <t>Table 1</t>
    </r>
    <r>
      <rPr>
        <sz val="10"/>
        <rFont val="Times New Roman"/>
        <family val="1"/>
      </rPr>
      <t>. Approximate number of days of winter</t>
    </r>
  </si>
  <si>
    <r>
      <t>Table 2</t>
    </r>
    <r>
      <rPr>
        <sz val="10"/>
        <rFont val="Times New Roman"/>
        <family val="1"/>
      </rPr>
      <t>. Livestock type and daily</t>
    </r>
  </si>
  <si>
    <r>
      <t>ft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/day/1000</t>
    </r>
  </si>
  <si>
    <r>
      <t>Total ft</t>
    </r>
    <r>
      <rPr>
        <b/>
        <vertAlign val="superscript"/>
        <sz val="10"/>
        <rFont val="Times New Roman"/>
        <family val="1"/>
      </rPr>
      <t>3</t>
    </r>
  </si>
  <si>
    <r>
      <t>Total (ft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</si>
  <si>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Total ft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of manure produced (add lines 1-4):</t>
    </r>
  </si>
  <si>
    <t xml:space="preserve">Storage period from </t>
  </si>
  <si>
    <t>(A) Wastewater produced (gallons)</t>
  </si>
  <si>
    <t>Livestock type/class</t>
  </si>
  <si>
    <t>Avg. Weight</t>
  </si>
  <si>
    <t>Table 2 Production</t>
  </si>
  <si>
    <t xml:space="preserve">Critical storage period from  </t>
  </si>
  <si>
    <t>(B) Current wastewater storage capacity (gallons)</t>
  </si>
  <si>
    <t>Total gallons of wastewater and runoff storage (add lines 1 and 2):</t>
  </si>
  <si>
    <r>
      <t>Total ft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of storage available (add lines 1-4):</t>
    </r>
  </si>
  <si>
    <t>Height (ft)*</t>
  </si>
  <si>
    <t># days of storage</t>
  </si>
  <si>
    <t>Number of animals</t>
  </si>
  <si>
    <t>Total gallons</t>
  </si>
  <si>
    <t>Height*</t>
  </si>
  <si>
    <t>Width</t>
  </si>
  <si>
    <t>Total gallons of wastewater and runoff produced (add lines 1-4):</t>
  </si>
  <si>
    <t>gallons/ animal/day</t>
  </si>
  <si>
    <t>4 t/ac</t>
  </si>
  <si>
    <t>6 t/ac</t>
  </si>
  <si>
    <t>Turkey</t>
  </si>
  <si>
    <t>Alfalfa yield (tons/acre)</t>
  </si>
  <si>
    <t>Number of Animals</t>
  </si>
  <si>
    <t>**Acres needed = Number of Animals/100*Table 3 Number</t>
  </si>
  <si>
    <t xml:space="preserve">Table 3 Number </t>
  </si>
  <si>
    <t>Number of Acres Needed**</t>
  </si>
  <si>
    <t>Livestock Type</t>
  </si>
  <si>
    <t>Total acres needed:</t>
  </si>
  <si>
    <t>Poultry</t>
  </si>
  <si>
    <t>Manure Information</t>
  </si>
  <si>
    <t>Field and Soil Information</t>
  </si>
  <si>
    <t>1. Nutrients needed (lb/acre)</t>
  </si>
  <si>
    <t>3.  Additional nutrients needed (lb/acre)</t>
  </si>
  <si>
    <t>Rainfall depth (in)*</t>
  </si>
  <si>
    <t>Gallons</t>
  </si>
  <si>
    <t>1. Nitrogen recommendation:</t>
  </si>
  <si>
    <t>2. Manure application rate (tons/acre, 1000 gal/ac,</t>
  </si>
  <si>
    <t xml:space="preserve">    or acre-inch/acre) from Worksheet 3, line 7):</t>
  </si>
  <si>
    <t>3. Total N in manure (lb/ton, lb/1000 gallons, or</t>
  </si>
  <si>
    <t xml:space="preserve">    lb/acre-inch) (from manure test):</t>
  </si>
  <si>
    <t>5. Nitrogen availability factor (see Table 4):</t>
  </si>
  <si>
    <t>6. Available N from manure (multiply line 4 by line 5):</t>
  </si>
  <si>
    <t>7. Supplemental N needed (subtract line 6 from line 1):</t>
  </si>
  <si>
    <t>2. Nutrient from other sources (credits) (lb/acre)</t>
  </si>
  <si>
    <t>5. Nutrient availability factor</t>
  </si>
  <si>
    <t>6. Available nutrients in manure (lb/ton, lb/1000gal, or lb/acre-inch)</t>
  </si>
  <si>
    <t>7. Manure application rate (tons/acre, 1000 gal/acre or acre-inch/</t>
  </si>
  <si>
    <t xml:space="preserve">    acre) (divide line 3 by line 6)</t>
  </si>
  <si>
    <t xml:space="preserve">    (multiply line 4 by line 5)</t>
  </si>
  <si>
    <t xml:space="preserve">    (from manure test):</t>
  </si>
  <si>
    <t xml:space="preserve">    (subtract line 2 from line 1)</t>
  </si>
  <si>
    <t xml:space="preserve"> lb/acre</t>
  </si>
  <si>
    <t>2. Distance traveled to spread</t>
  </si>
  <si>
    <t xml:space="preserve">    one load (ft)</t>
  </si>
  <si>
    <t>3. Width of spread (ft)</t>
  </si>
  <si>
    <t>4. Area of spread (multiply</t>
  </si>
  <si>
    <t xml:space="preserve">    line 2 by line 3)</t>
  </si>
  <si>
    <t>5. Acres covered (divide</t>
  </si>
  <si>
    <t xml:space="preserve">    line 4 by 43,560</t>
  </si>
  <si>
    <t>6. Application rate (tons/acre</t>
  </si>
  <si>
    <t xml:space="preserve">    or 1000 gal/acre</t>
  </si>
  <si>
    <t xml:space="preserve">    (divide line 1 by line 5)</t>
  </si>
  <si>
    <t>Notes on settings:</t>
  </si>
  <si>
    <t xml:space="preserve"> sq ft</t>
  </si>
  <si>
    <t xml:space="preserve"> acre</t>
  </si>
  <si>
    <t xml:space="preserve">Spreader: </t>
  </si>
  <si>
    <t xml:space="preserve">Date: </t>
  </si>
  <si>
    <t>manure available in the year of application.*</t>
  </si>
  <si>
    <t>Manure type</t>
  </si>
  <si>
    <t>Swine</t>
  </si>
  <si>
    <t>Beef cattle</t>
  </si>
  <si>
    <t>Composted manure</t>
  </si>
  <si>
    <t>Liquid effluents</t>
  </si>
  <si>
    <t>Fraction of Total N Available</t>
  </si>
  <si>
    <t>*assumes manure is incorporated within 24 hours</t>
  </si>
  <si>
    <t>of application.  If manure is not incorporated</t>
  </si>
  <si>
    <t>in the form of ammonia will occur.</t>
  </si>
  <si>
    <t>within 24 hours additional losses of nitrogen</t>
  </si>
  <si>
    <t xml:space="preserve">Crop: </t>
  </si>
  <si>
    <t xml:space="preserve">Year: </t>
  </si>
  <si>
    <r>
      <t>Table 3</t>
    </r>
    <r>
      <rPr>
        <sz val="12"/>
        <rFont val="Times New Roman"/>
        <family val="1"/>
      </rPr>
      <t>.  Approximate number of acres needed to fully utilize the</t>
    </r>
  </si>
  <si>
    <t>8 t/ac</t>
  </si>
  <si>
    <r>
      <t>Table 4</t>
    </r>
    <r>
      <rPr>
        <sz val="10"/>
        <rFont val="Times New Roman"/>
        <family val="1"/>
      </rPr>
      <t>. Estimated fraction of the total nitrogen in</t>
    </r>
  </si>
  <si>
    <t>Station</t>
  </si>
  <si>
    <t>Jan</t>
  </si>
  <si>
    <t>Feb</t>
  </si>
  <si>
    <t>Nov</t>
  </si>
  <si>
    <t>Dec</t>
  </si>
  <si>
    <t>Altamont</t>
  </si>
  <si>
    <t>Bear River Bay Refuge</t>
  </si>
  <si>
    <t>Beaver</t>
  </si>
  <si>
    <t>Brigham City</t>
  </si>
  <si>
    <t>Castle Dale</t>
  </si>
  <si>
    <t>Cedar City Airport</t>
  </si>
  <si>
    <t>Circleville</t>
  </si>
  <si>
    <t>Coalville</t>
  </si>
  <si>
    <t>Corinne</t>
  </si>
  <si>
    <t>Cutler Dam</t>
  </si>
  <si>
    <t>Delta</t>
  </si>
  <si>
    <t>Duchesne</t>
  </si>
  <si>
    <t>Elberta</t>
  </si>
  <si>
    <t>Ft. Duchesne</t>
  </si>
  <si>
    <t>Fairview</t>
  </si>
  <si>
    <t>Grantsville</t>
  </si>
  <si>
    <t>Heber</t>
  </si>
  <si>
    <t>Huntsville</t>
  </si>
  <si>
    <t>Jensen</t>
  </si>
  <si>
    <t>Kamas 3 NW</t>
  </si>
  <si>
    <t>Kanosh</t>
  </si>
  <si>
    <t>Lapoint</t>
  </si>
  <si>
    <t>Logan 5 SW Exp. Farm</t>
  </si>
  <si>
    <t>Logan Experiment Sta.</t>
  </si>
  <si>
    <t>Logan Radio</t>
  </si>
  <si>
    <t>Logan USU</t>
  </si>
  <si>
    <t>Milford</t>
  </si>
  <si>
    <t>Minersville</t>
  </si>
  <si>
    <t>Morgan</t>
  </si>
  <si>
    <t>Moroni</t>
  </si>
  <si>
    <t>Ogden Sugar Factory</t>
  </si>
  <si>
    <t>Randolph</t>
  </si>
  <si>
    <t>Richfield Radio</t>
  </si>
  <si>
    <t>Richmond</t>
  </si>
  <si>
    <t>Riverdale</t>
  </si>
  <si>
    <t>Riverton</t>
  </si>
  <si>
    <t>Spanish Fork 1 S</t>
  </si>
  <si>
    <t>Tremonton</t>
  </si>
  <si>
    <t>Trenton/Lewiston</t>
  </si>
  <si>
    <t>Mar</t>
  </si>
  <si>
    <t>Oct</t>
  </si>
  <si>
    <t>Table 1a</t>
  </si>
  <si>
    <t>1.</t>
  </si>
  <si>
    <t>2.</t>
  </si>
  <si>
    <t>3.</t>
  </si>
  <si>
    <t>4.</t>
  </si>
  <si>
    <t>25 yr, 24 hr storm</t>
  </si>
  <si>
    <t>and 25 Year, 24 Hour Storm Data (from NOAA)</t>
  </si>
  <si>
    <t>Winter Precipitation Values (from Utah Climate Handbook)*</t>
  </si>
  <si>
    <t>N-based</t>
  </si>
  <si>
    <t xml:space="preserve">Field number or description: </t>
  </si>
  <si>
    <t xml:space="preserve">Soil test nitrate-N: </t>
  </si>
  <si>
    <t xml:space="preserve">Crop nitrogen (N) recommendation or removal: </t>
  </si>
  <si>
    <t xml:space="preserve">Number of Acres: </t>
  </si>
  <si>
    <t xml:space="preserve">Date of application: </t>
  </si>
  <si>
    <t xml:space="preserve">Field Condition: </t>
  </si>
  <si>
    <t>_______________________</t>
  </si>
  <si>
    <t>Dairy cattle</t>
  </si>
  <si>
    <t>in manure available in the year of application.*</t>
  </si>
  <si>
    <r>
      <t>Table 4</t>
    </r>
    <r>
      <rPr>
        <sz val="10"/>
        <rFont val="Times New Roman"/>
        <family val="1"/>
      </rPr>
      <t>. Estimated fraction of the total nitrogen</t>
    </r>
  </si>
  <si>
    <t>*assumes manure is incorporated w/in 24 hrs</t>
  </si>
  <si>
    <t xml:space="preserve">    (soil test recommendation or crop removal)</t>
  </si>
  <si>
    <t>Bunker</t>
  </si>
  <si>
    <t>*Add 30 days to storge time if wastewater is applied</t>
  </si>
  <si>
    <t xml:space="preserve"> through a surface flood system.</t>
  </si>
  <si>
    <t>Days of Storage*</t>
  </si>
  <si>
    <t>Open Lot</t>
  </si>
  <si>
    <t>Tank</t>
  </si>
  <si>
    <t>Waste Storage Pond</t>
  </si>
  <si>
    <t>Aerobic Lagoon</t>
  </si>
  <si>
    <t>Concrete Pit</t>
  </si>
  <si>
    <t>Covered Storage</t>
  </si>
  <si>
    <t>Compost Pad</t>
  </si>
  <si>
    <t>Anaerobic lagoon</t>
  </si>
  <si>
    <r>
      <t>P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0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-based</t>
    </r>
  </si>
  <si>
    <r>
      <t xml:space="preserve"> lb 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0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/acre</t>
    </r>
  </si>
  <si>
    <r>
      <t>4. Total N and 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0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in manure (lb/ton, lb/1000 gal, or lb/acre-inch</t>
    </r>
  </si>
  <si>
    <r>
      <t xml:space="preserve">    (for N-based see Table 4; for 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0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based use 0.95)</t>
    </r>
  </si>
  <si>
    <t>Dairy, Milking/Dry (1400 lb)</t>
  </si>
  <si>
    <t>Dairy, Heifer (800-1000 lb)</t>
  </si>
  <si>
    <t>Beef Cow (1000 lb)</t>
  </si>
  <si>
    <t>Beef Feeder (500-800)</t>
  </si>
  <si>
    <t>Beef or Dairy Calf (200-400 lb)</t>
  </si>
  <si>
    <t>Swine, Sow</t>
  </si>
  <si>
    <t>Swine, Grower (150 lb avg.)</t>
  </si>
  <si>
    <t>Poultry, Layer</t>
  </si>
  <si>
    <t>4. Total N applied in manure (multiply line 2</t>
  </si>
  <si>
    <t xml:space="preserve">    by line 3):</t>
  </si>
  <si>
    <t>Dairy, Milking/Dry</t>
  </si>
  <si>
    <t>Dairy, Heifer</t>
  </si>
  <si>
    <t>Swine, Sow/Grower</t>
  </si>
  <si>
    <t>Poultry, Layer*</t>
  </si>
  <si>
    <t>Contact NRCS, UACD, or USU for a more refined number that</t>
  </si>
  <si>
    <t>accounts for additional nutrient transformations, composting,</t>
  </si>
  <si>
    <t>*Estimate does not include bedding</t>
  </si>
  <si>
    <r>
      <t>(A) Manure produced (ft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)*</t>
    </r>
  </si>
  <si>
    <t>*Select the precipitation data for the months of planned storage.  Half month values can be used.</t>
  </si>
  <si>
    <t>*for line 3 use rainfall received during the storage period; for line 4 use the 25 year, 24 hour storm</t>
  </si>
  <si>
    <t>(see Table 1a or Utah Climate Handbook)</t>
  </si>
  <si>
    <t>storage volume</t>
  </si>
  <si>
    <t>(B) existing storage volume.</t>
  </si>
  <si>
    <r>
      <t>Worksheet 1.</t>
    </r>
    <r>
      <rPr>
        <sz val="10"/>
        <rFont val="Times New Roman"/>
        <family val="1"/>
      </rPr>
      <t xml:space="preserve"> (A) Manure volume production estimate for the designated storage period; (B) existing manure</t>
    </r>
  </si>
  <si>
    <r>
      <t>Worksheet 2</t>
    </r>
    <r>
      <rPr>
        <sz val="10"/>
        <rFont val="Times New Roman"/>
        <family val="1"/>
      </rPr>
      <t>. (A) Wastewater and lot runoff production estimate for the designated storage period;</t>
    </r>
  </si>
  <si>
    <r>
      <t xml:space="preserve">Worksheet 3.  </t>
    </r>
    <r>
      <rPr>
        <sz val="10"/>
        <rFont val="Times New Roman"/>
        <family val="1"/>
      </rPr>
      <t>Manure application rate worksheet.</t>
    </r>
  </si>
  <si>
    <r>
      <t xml:space="preserve">Worksheet 4.  </t>
    </r>
    <r>
      <rPr>
        <sz val="12"/>
        <rFont val="Times New Roman"/>
        <family val="1"/>
      </rPr>
      <t>Supplemental nitrogen (N) needed when manure is applied</t>
    </r>
  </si>
  <si>
    <r>
      <t>on the basis of crop phosphorus (P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0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) removal.</t>
    </r>
  </si>
  <si>
    <r>
      <t xml:space="preserve">Worksheet 5.  </t>
    </r>
    <r>
      <rPr>
        <sz val="10"/>
        <rFont val="Arial"/>
        <family val="2"/>
      </rPr>
      <t>Spreader calibration worksheet.</t>
    </r>
  </si>
  <si>
    <t xml:space="preserve">Manure form: </t>
  </si>
  <si>
    <t xml:space="preserve">Method of application: </t>
  </si>
  <si>
    <t>Calculations</t>
  </si>
  <si>
    <t xml:space="preserve">  ppm     Soil Test P (ppm): </t>
  </si>
  <si>
    <t xml:space="preserve">  lb N/acre</t>
  </si>
  <si>
    <t xml:space="preserve"> Yield Goal:</t>
  </si>
  <si>
    <t xml:space="preserve">    lb N/acre or</t>
  </si>
  <si>
    <r>
      <t xml:space="preserve">         Crop phosphorus (P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0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) recommendation or removal: </t>
    </r>
  </si>
  <si>
    <r>
      <t xml:space="preserve">             Manure 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0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content: </t>
    </r>
  </si>
  <si>
    <t xml:space="preserve">                  Manure N content: </t>
  </si>
  <si>
    <t>corporated more than one week after application, multiply the N-based rate on line 7 by 1.4.</t>
  </si>
  <si>
    <t>*Note: This column assumes manure will be incorporated immediately.  If manure will be in-</t>
  </si>
  <si>
    <t>Sow &amp; Litter</t>
  </si>
  <si>
    <t>Nursery Pig</t>
  </si>
  <si>
    <t>Growing Pig</t>
  </si>
  <si>
    <t>Gest. Sow</t>
  </si>
  <si>
    <t>Auto Milkhouse</t>
  </si>
  <si>
    <t>Dairy Flush System</t>
  </si>
  <si>
    <t>6-7</t>
  </si>
  <si>
    <t>7-8</t>
  </si>
  <si>
    <t>*AWMFH Ch. 4, pg. 4-8, Ch. 10, pg. 10-5</t>
  </si>
  <si>
    <t>Milkhouse up to 150 cows</t>
  </si>
  <si>
    <t>Milkhouse &gt; 150 cows</t>
  </si>
  <si>
    <t>Gal/Head/Day</t>
  </si>
  <si>
    <t>Estimated Daily Water Use</t>
  </si>
  <si>
    <t>Animal/System Type</t>
  </si>
  <si>
    <t>lot area   (sq ft)</t>
  </si>
  <si>
    <t>yield of 4, 6, or 8 tons/acre.</t>
  </si>
  <si>
    <t>phosphorus in manure from 100 animals on land with an alfalfa</t>
  </si>
  <si>
    <t>lower than the number calculated above.</t>
  </si>
  <si>
    <t>or offsite transport.  This number will generally be somewhat</t>
  </si>
  <si>
    <t>*Use average yields obtained, not top yield</t>
  </si>
  <si>
    <t xml:space="preserve">*Alfalfa Yield: </t>
  </si>
  <si>
    <t>1. Load weight (tons*) or volume</t>
  </si>
  <si>
    <t xml:space="preserve">    (gallons**)</t>
  </si>
  <si>
    <t xml:space="preserve">     *Load weight in tons is determined by multiplying the weight of a 5</t>
  </si>
  <si>
    <t>gallon bucket of manure by 1.5 and then multiplying by the cubic feet in</t>
  </si>
  <si>
    <t>the spreader.  Cubic feet is determined by multiplying the length, width,</t>
  </si>
  <si>
    <t>and height of the spreader.  Weight may also be determined by weighing</t>
  </si>
  <si>
    <t>the load on a set of scales.</t>
  </si>
  <si>
    <t xml:space="preserve">     **Gallons are determined by multiplying the cubic feet in the spreader</t>
  </si>
  <si>
    <t>by 7.5.  Refer to the NebGuide for more information.</t>
  </si>
  <si>
    <t>Barley</t>
  </si>
  <si>
    <t>Canola</t>
  </si>
  <si>
    <t>Corn Grain</t>
  </si>
  <si>
    <t>Corn Silage</t>
  </si>
  <si>
    <t>Safflower</t>
  </si>
  <si>
    <t>Grass Hay</t>
  </si>
  <si>
    <t>Alfalfa</t>
  </si>
  <si>
    <t>K20</t>
  </si>
  <si>
    <t>--</t>
  </si>
  <si>
    <t>cwt</t>
  </si>
  <si>
    <t>CROP</t>
  </si>
  <si>
    <t>Unit</t>
  </si>
  <si>
    <t xml:space="preserve">N  </t>
  </si>
  <si>
    <t>tons</t>
  </si>
  <si>
    <t>Alfalfa Haylage</t>
  </si>
  <si>
    <t>Apples</t>
  </si>
  <si>
    <t>bu</t>
  </si>
  <si>
    <t>Bromegrass</t>
  </si>
  <si>
    <t>Chickpeas</t>
  </si>
  <si>
    <t>Grass Pasture</t>
  </si>
  <si>
    <t>Hybrid Poplar</t>
  </si>
  <si>
    <t>Oats</t>
  </si>
  <si>
    <t>Onions</t>
  </si>
  <si>
    <t>Potatoes</t>
  </si>
  <si>
    <t>Reed Canarygrass</t>
  </si>
  <si>
    <t>lbs</t>
  </si>
  <si>
    <t>Small Grain Haylage</t>
  </si>
  <si>
    <t>Sorghum/Sudangrass</t>
  </si>
  <si>
    <t>Sweet Corn</t>
  </si>
  <si>
    <t>Tall Fescue</t>
  </si>
  <si>
    <t>Wheat (Fall Dry)</t>
  </si>
  <si>
    <t>Wheat (Irr)</t>
  </si>
  <si>
    <t>P206</t>
  </si>
  <si>
    <t>Crop Uptake Values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</si>
</sst>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/d/yyyy"/>
  </numFmts>
  <fonts count="1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12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2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4" xfId="0" applyFill="1" applyBorder="1" applyAlignment="1">
      <alignment/>
    </xf>
    <xf numFmtId="2" fontId="0" fillId="2" borderId="24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0" fontId="2" fillId="2" borderId="8" xfId="0" applyFont="1" applyFill="1" applyBorder="1" applyAlignment="1">
      <alignment vertical="center"/>
    </xf>
    <xf numFmtId="49" fontId="0" fillId="2" borderId="9" xfId="0" applyNumberFormat="1" applyFill="1" applyBorder="1" applyAlignment="1">
      <alignment/>
    </xf>
    <xf numFmtId="49" fontId="0" fillId="2" borderId="9" xfId="0" applyNumberForma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25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6" xfId="0" applyFill="1" applyBorder="1" applyAlignment="1">
      <alignment/>
    </xf>
    <xf numFmtId="49" fontId="0" fillId="2" borderId="18" xfId="0" applyNumberFormat="1" applyFill="1" applyBorder="1" applyAlignment="1">
      <alignment/>
    </xf>
    <xf numFmtId="49" fontId="0" fillId="2" borderId="21" xfId="0" applyNumberFormat="1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49" fontId="0" fillId="2" borderId="21" xfId="0" applyNumberFormat="1" applyFill="1" applyBorder="1" applyAlignment="1">
      <alignment/>
    </xf>
    <xf numFmtId="0" fontId="1" fillId="2" borderId="1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2" borderId="15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164" fontId="4" fillId="2" borderId="3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2" fillId="2" borderId="23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4" fontId="2" fillId="2" borderId="2" xfId="0" applyNumberFormat="1" applyFont="1" applyFill="1" applyBorder="1" applyAlignment="1" applyProtection="1">
      <alignment horizontal="center"/>
      <protection locked="0"/>
    </xf>
    <xf numFmtId="3" fontId="2" fillId="2" borderId="3" xfId="0" applyNumberFormat="1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/>
      <protection locked="0"/>
    </xf>
    <xf numFmtId="3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22" xfId="0" applyNumberFormat="1" applyFont="1" applyFill="1" applyBorder="1" applyAlignment="1" applyProtection="1">
      <alignment horizontal="center"/>
      <protection locked="0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0" fontId="0" fillId="2" borderId="3" xfId="0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2" borderId="8" xfId="0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/>
    </xf>
    <xf numFmtId="1" fontId="4" fillId="2" borderId="1" xfId="0" applyNumberFormat="1" applyFont="1" applyFill="1" applyBorder="1" applyAlignment="1" applyProtection="1">
      <alignment horizontal="center"/>
      <protection/>
    </xf>
    <xf numFmtId="1" fontId="4" fillId="2" borderId="1" xfId="0" applyNumberFormat="1" applyFont="1" applyFill="1" applyBorder="1" applyAlignment="1" applyProtection="1">
      <alignment horizontal="center" vertical="center"/>
      <protection/>
    </xf>
    <xf numFmtId="164" fontId="4" fillId="2" borderId="1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>
      <alignment horizontal="center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4" fillId="2" borderId="24" xfId="0" applyFont="1" applyFill="1" applyBorder="1" applyAlignment="1">
      <alignment/>
    </xf>
    <xf numFmtId="0" fontId="14" fillId="2" borderId="24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/>
    </xf>
    <xf numFmtId="164" fontId="14" fillId="2" borderId="1" xfId="0" applyNumberFormat="1" applyFont="1" applyFill="1" applyBorder="1" applyAlignment="1">
      <alignment/>
    </xf>
    <xf numFmtId="2" fontId="14" fillId="2" borderId="1" xfId="0" applyNumberFormat="1" applyFont="1" applyFill="1" applyBorder="1" applyAlignment="1">
      <alignment/>
    </xf>
    <xf numFmtId="0" fontId="14" fillId="2" borderId="1" xfId="0" applyNumberFormat="1" applyFont="1" applyFill="1" applyBorder="1" applyAlignment="1" quotePrefix="1">
      <alignment horizontal="right"/>
    </xf>
    <xf numFmtId="0" fontId="14" fillId="2" borderId="24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right"/>
    </xf>
    <xf numFmtId="49" fontId="2" fillId="2" borderId="26" xfId="0" applyNumberFormat="1" applyFont="1" applyFill="1" applyBorder="1" applyAlignment="1" applyProtection="1">
      <alignment horizontal="center"/>
      <protection/>
    </xf>
    <xf numFmtId="0" fontId="1" fillId="3" borderId="2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2" borderId="21" xfId="0" applyFont="1" applyFill="1" applyBorder="1" applyAlignment="1" applyProtection="1">
      <alignment horizontal="center"/>
      <protection/>
    </xf>
    <xf numFmtId="0" fontId="2" fillId="2" borderId="28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" fillId="2" borderId="2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2" fillId="2" borderId="22" xfId="0" applyFont="1" applyFill="1" applyBorder="1" applyAlignment="1" applyProtection="1">
      <alignment horizontal="center"/>
      <protection/>
    </xf>
    <xf numFmtId="0" fontId="2" fillId="2" borderId="23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3" fontId="2" fillId="2" borderId="27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1" fontId="5" fillId="2" borderId="34" xfId="0" applyNumberFormat="1" applyFont="1" applyFill="1" applyBorder="1" applyAlignment="1" applyProtection="1">
      <alignment horizontal="center" vertical="center"/>
      <protection/>
    </xf>
    <xf numFmtId="1" fontId="5" fillId="2" borderId="47" xfId="0" applyNumberFormat="1" applyFont="1" applyFill="1" applyBorder="1" applyAlignment="1" applyProtection="1">
      <alignment horizontal="center" vertical="center"/>
      <protection/>
    </xf>
    <xf numFmtId="1" fontId="5" fillId="2" borderId="24" xfId="0" applyNumberFormat="1" applyFont="1" applyFill="1" applyBorder="1" applyAlignment="1" applyProtection="1">
      <alignment horizontal="center" vertical="center"/>
      <protection/>
    </xf>
    <xf numFmtId="164" fontId="5" fillId="2" borderId="34" xfId="0" applyNumberFormat="1" applyFont="1" applyFill="1" applyBorder="1" applyAlignment="1" applyProtection="1">
      <alignment horizontal="center" vertical="center"/>
      <protection/>
    </xf>
    <xf numFmtId="164" fontId="5" fillId="2" borderId="47" xfId="0" applyNumberFormat="1" applyFont="1" applyFill="1" applyBorder="1" applyAlignment="1" applyProtection="1">
      <alignment horizontal="center" vertical="center"/>
      <protection/>
    </xf>
    <xf numFmtId="164" fontId="5" fillId="2" borderId="24" xfId="0" applyNumberFormat="1" applyFont="1" applyFill="1" applyBorder="1" applyAlignment="1" applyProtection="1">
      <alignment horizontal="center" vertical="center"/>
      <protection/>
    </xf>
    <xf numFmtId="0" fontId="5" fillId="2" borderId="3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E2" sqref="E2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9.7109375" style="0" customWidth="1"/>
    <col min="4" max="4" width="2.8515625" style="0" customWidth="1"/>
    <col min="5" max="5" width="9.57421875" style="0" customWidth="1"/>
    <col min="6" max="6" width="2.8515625" style="0" customWidth="1"/>
    <col min="7" max="7" width="9.00390625" style="0" customWidth="1"/>
    <col min="8" max="8" width="2.7109375" style="0" customWidth="1"/>
    <col min="10" max="10" width="2.7109375" style="0" customWidth="1"/>
    <col min="11" max="11" width="10.7109375" style="0" customWidth="1"/>
    <col min="12" max="12" width="2.7109375" style="0" customWidth="1"/>
    <col min="13" max="13" width="9.7109375" style="0" customWidth="1"/>
    <col min="21" max="21" width="18.28125" style="0" customWidth="1"/>
  </cols>
  <sheetData>
    <row r="1" spans="1:13" ht="12.7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2.75">
      <c r="A2" s="56"/>
      <c r="B2" s="196" t="s">
        <v>43</v>
      </c>
      <c r="C2" s="196"/>
      <c r="D2" s="196"/>
      <c r="E2" s="136" t="s">
        <v>18</v>
      </c>
      <c r="F2" s="8" t="s">
        <v>30</v>
      </c>
      <c r="G2" s="136" t="s">
        <v>18</v>
      </c>
      <c r="H2" s="8" t="s">
        <v>2</v>
      </c>
      <c r="I2" s="126" t="s">
        <v>18</v>
      </c>
      <c r="J2" s="37" t="s">
        <v>31</v>
      </c>
      <c r="K2" s="37"/>
      <c r="L2" s="3"/>
      <c r="M2" s="19"/>
    </row>
    <row r="3" spans="1:13" ht="13.5" thickBot="1">
      <c r="A3" s="9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8"/>
    </row>
    <row r="4" spans="1:13" ht="15" customHeight="1" thickTop="1">
      <c r="A4" s="56"/>
      <c r="B4" s="9" t="s">
        <v>220</v>
      </c>
      <c r="C4" s="3"/>
      <c r="D4" s="3"/>
      <c r="E4" s="3"/>
      <c r="F4" s="3"/>
      <c r="G4" s="3"/>
      <c r="H4" s="3"/>
      <c r="I4" s="3"/>
      <c r="J4" s="3"/>
      <c r="K4" s="3"/>
      <c r="L4" s="3"/>
      <c r="M4" s="19"/>
    </row>
    <row r="5" spans="1:13" ht="12.75">
      <c r="A5" s="92"/>
      <c r="B5" s="9"/>
      <c r="C5" s="3"/>
      <c r="D5" s="3"/>
      <c r="E5" s="3"/>
      <c r="F5" s="3"/>
      <c r="G5" s="3"/>
      <c r="H5" s="3"/>
      <c r="I5" s="3"/>
      <c r="J5" s="3"/>
      <c r="K5" s="3"/>
      <c r="L5" s="3"/>
      <c r="M5" s="19"/>
    </row>
    <row r="6" spans="1:13" ht="12.75" customHeight="1">
      <c r="A6" s="56"/>
      <c r="B6" s="197" t="s">
        <v>40</v>
      </c>
      <c r="C6" s="194" t="s">
        <v>0</v>
      </c>
      <c r="D6" s="194" t="s">
        <v>1</v>
      </c>
      <c r="E6" s="194" t="s">
        <v>41</v>
      </c>
      <c r="F6" s="194" t="s">
        <v>3</v>
      </c>
      <c r="G6" s="194">
        <v>1000</v>
      </c>
      <c r="H6" s="194" t="s">
        <v>1</v>
      </c>
      <c r="I6" s="194" t="s">
        <v>22</v>
      </c>
      <c r="J6" s="194" t="s">
        <v>1</v>
      </c>
      <c r="K6" s="194" t="s">
        <v>42</v>
      </c>
      <c r="L6" s="194" t="s">
        <v>2</v>
      </c>
      <c r="M6" s="201" t="s">
        <v>36</v>
      </c>
    </row>
    <row r="7" spans="1:17" ht="12.75" customHeight="1">
      <c r="A7" s="56"/>
      <c r="B7" s="198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202"/>
      <c r="Q7" s="1"/>
    </row>
    <row r="8" spans="1:17" ht="12.75">
      <c r="A8" s="97" t="s">
        <v>167</v>
      </c>
      <c r="B8" s="121"/>
      <c r="C8" s="122" t="s">
        <v>18</v>
      </c>
      <c r="D8" s="11" t="s">
        <v>1</v>
      </c>
      <c r="E8" s="122" t="s">
        <v>18</v>
      </c>
      <c r="F8" s="11" t="s">
        <v>3</v>
      </c>
      <c r="G8" s="4">
        <v>1000</v>
      </c>
      <c r="H8" s="11" t="s">
        <v>1</v>
      </c>
      <c r="I8" s="122" t="s">
        <v>18</v>
      </c>
      <c r="J8" s="11" t="s">
        <v>1</v>
      </c>
      <c r="K8" s="122" t="s">
        <v>18</v>
      </c>
      <c r="L8" s="11" t="s">
        <v>2</v>
      </c>
      <c r="M8" s="36" t="str">
        <f>IF(B8=0," ",C8*E8/G8*I8*K8)</f>
        <v> </v>
      </c>
      <c r="Q8" s="1"/>
    </row>
    <row r="9" spans="1:17" ht="12.75">
      <c r="A9" s="88" t="s">
        <v>168</v>
      </c>
      <c r="B9" s="121"/>
      <c r="C9" s="122" t="s">
        <v>18</v>
      </c>
      <c r="D9" s="11" t="s">
        <v>1</v>
      </c>
      <c r="E9" s="122" t="s">
        <v>18</v>
      </c>
      <c r="F9" s="11" t="s">
        <v>3</v>
      </c>
      <c r="G9" s="4">
        <v>1000</v>
      </c>
      <c r="H9" s="11" t="s">
        <v>1</v>
      </c>
      <c r="I9" s="122" t="s">
        <v>18</v>
      </c>
      <c r="J9" s="11" t="s">
        <v>1</v>
      </c>
      <c r="K9" s="122" t="s">
        <v>18</v>
      </c>
      <c r="L9" s="11" t="s">
        <v>2</v>
      </c>
      <c r="M9" s="36" t="str">
        <f>IF(B9=0," ",C9*E9/G9*I9*K9)</f>
        <v> </v>
      </c>
      <c r="Q9" s="1"/>
    </row>
    <row r="10" spans="1:13" ht="12.75">
      <c r="A10" s="97" t="s">
        <v>169</v>
      </c>
      <c r="B10" s="121"/>
      <c r="C10" s="122" t="s">
        <v>18</v>
      </c>
      <c r="D10" s="11" t="s">
        <v>1</v>
      </c>
      <c r="E10" s="122" t="s">
        <v>18</v>
      </c>
      <c r="F10" s="11" t="s">
        <v>3</v>
      </c>
      <c r="G10" s="4">
        <v>1000</v>
      </c>
      <c r="H10" s="11" t="s">
        <v>1</v>
      </c>
      <c r="I10" s="122" t="s">
        <v>18</v>
      </c>
      <c r="J10" s="11" t="s">
        <v>1</v>
      </c>
      <c r="K10" s="122" t="s">
        <v>18</v>
      </c>
      <c r="L10" s="11" t="s">
        <v>2</v>
      </c>
      <c r="M10" s="36" t="str">
        <f>IF(B10=0," ",C10*E10/G10*I10*K10)</f>
        <v> </v>
      </c>
    </row>
    <row r="11" spans="1:13" ht="12.75">
      <c r="A11" s="94" t="s">
        <v>170</v>
      </c>
      <c r="B11" s="121"/>
      <c r="C11" s="122" t="s">
        <v>18</v>
      </c>
      <c r="D11" s="11" t="s">
        <v>1</v>
      </c>
      <c r="E11" s="122" t="s">
        <v>18</v>
      </c>
      <c r="F11" s="11" t="s">
        <v>3</v>
      </c>
      <c r="G11" s="4">
        <v>1000</v>
      </c>
      <c r="H11" s="11" t="s">
        <v>1</v>
      </c>
      <c r="I11" s="122" t="s">
        <v>18</v>
      </c>
      <c r="J11" s="11" t="s">
        <v>1</v>
      </c>
      <c r="K11" s="122" t="s">
        <v>18</v>
      </c>
      <c r="L11" s="11" t="s">
        <v>2</v>
      </c>
      <c r="M11" s="36" t="str">
        <f>IF(B11=0," ",C11*E11/G11*I11*K11)</f>
        <v> </v>
      </c>
    </row>
    <row r="12" spans="1:13" ht="12.75">
      <c r="A12" s="5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9"/>
    </row>
    <row r="13" spans="1:13" ht="12.75">
      <c r="A13" s="5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9"/>
    </row>
    <row r="14" spans="1:13" ht="12.75" customHeight="1">
      <c r="A14" s="56"/>
      <c r="B14" s="3"/>
      <c r="C14" s="193" t="s">
        <v>37</v>
      </c>
      <c r="D14" s="193"/>
      <c r="E14" s="193"/>
      <c r="F14" s="193"/>
      <c r="G14" s="193"/>
      <c r="H14" s="193"/>
      <c r="I14" s="193"/>
      <c r="J14" s="193"/>
      <c r="K14" s="52" t="str">
        <f>IF(M8=" "," ",(SUM(M8:M11)))</f>
        <v> </v>
      </c>
      <c r="L14" s="3"/>
      <c r="M14" s="19"/>
    </row>
    <row r="15" spans="1:13" ht="12.75">
      <c r="A15" s="5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9"/>
    </row>
    <row r="16" spans="1:13" ht="12.75" customHeight="1" thickBot="1">
      <c r="A16" s="151" t="s">
        <v>219</v>
      </c>
      <c r="B16" s="15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1"/>
    </row>
    <row r="17" spans="1:13" ht="15" customHeight="1" thickTop="1">
      <c r="A17" s="56"/>
      <c r="B17" s="9" t="s">
        <v>4</v>
      </c>
      <c r="C17" s="9"/>
      <c r="D17" s="9"/>
      <c r="E17" s="9"/>
      <c r="F17" s="9"/>
      <c r="G17" s="9"/>
      <c r="H17" s="9"/>
      <c r="I17" s="9"/>
      <c r="J17" s="3"/>
      <c r="K17" s="3"/>
      <c r="L17" s="3"/>
      <c r="M17" s="19"/>
    </row>
    <row r="18" spans="1:13" ht="12.75">
      <c r="A18" s="56"/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19"/>
    </row>
    <row r="19" spans="1:21" ht="12.75" customHeight="1">
      <c r="A19" s="91"/>
      <c r="B19" s="86" t="s">
        <v>5</v>
      </c>
      <c r="C19" s="41" t="s">
        <v>29</v>
      </c>
      <c r="D19" s="11" t="s">
        <v>1</v>
      </c>
      <c r="E19" s="41" t="s">
        <v>7</v>
      </c>
      <c r="F19" s="11" t="s">
        <v>1</v>
      </c>
      <c r="G19" s="41" t="s">
        <v>47</v>
      </c>
      <c r="H19" s="11" t="s">
        <v>2</v>
      </c>
      <c r="I19" s="41" t="s">
        <v>35</v>
      </c>
      <c r="J19" s="3"/>
      <c r="K19" s="3"/>
      <c r="L19" s="3"/>
      <c r="M19" s="19"/>
      <c r="U19" t="s">
        <v>18</v>
      </c>
    </row>
    <row r="20" spans="1:21" ht="12.75">
      <c r="A20" s="97" t="s">
        <v>167</v>
      </c>
      <c r="B20" s="121" t="s">
        <v>18</v>
      </c>
      <c r="C20" s="122" t="s">
        <v>18</v>
      </c>
      <c r="D20" s="11" t="s">
        <v>1</v>
      </c>
      <c r="E20" s="122" t="s">
        <v>18</v>
      </c>
      <c r="F20" s="11" t="s">
        <v>1</v>
      </c>
      <c r="G20" s="122" t="s">
        <v>18</v>
      </c>
      <c r="H20" s="11" t="s">
        <v>2</v>
      </c>
      <c r="I20" s="52" t="str">
        <f>IF(B20=" "," ",C20*E20*G20)</f>
        <v> </v>
      </c>
      <c r="J20" s="3"/>
      <c r="K20" s="3"/>
      <c r="L20" s="3"/>
      <c r="M20" s="19"/>
      <c r="U20" t="s">
        <v>192</v>
      </c>
    </row>
    <row r="21" spans="1:21" ht="12.75">
      <c r="A21" s="88" t="s">
        <v>168</v>
      </c>
      <c r="B21" s="121" t="s">
        <v>18</v>
      </c>
      <c r="C21" s="122"/>
      <c r="D21" s="11" t="s">
        <v>1</v>
      </c>
      <c r="E21" s="122"/>
      <c r="F21" s="11" t="s">
        <v>1</v>
      </c>
      <c r="G21" s="122"/>
      <c r="H21" s="11" t="s">
        <v>2</v>
      </c>
      <c r="I21" s="52" t="str">
        <f>IF(B21=" "," ",C21*E21*G21)</f>
        <v> </v>
      </c>
      <c r="J21" s="3"/>
      <c r="K21" s="3"/>
      <c r="L21" s="3"/>
      <c r="M21" s="19"/>
      <c r="U21" t="s">
        <v>187</v>
      </c>
    </row>
    <row r="22" spans="1:21" ht="12.75">
      <c r="A22" s="97" t="s">
        <v>169</v>
      </c>
      <c r="B22" s="121" t="s">
        <v>18</v>
      </c>
      <c r="C22" s="122"/>
      <c r="D22" s="11" t="s">
        <v>1</v>
      </c>
      <c r="E22" s="122"/>
      <c r="F22" s="11" t="s">
        <v>1</v>
      </c>
      <c r="G22" s="122"/>
      <c r="H22" s="11" t="s">
        <v>2</v>
      </c>
      <c r="I22" s="52" t="str">
        <f>IF(B22=" "," ",C22*E22*G22)</f>
        <v> </v>
      </c>
      <c r="J22" s="3"/>
      <c r="K22" s="3"/>
      <c r="L22" s="3"/>
      <c r="M22" s="19"/>
      <c r="U22" t="s">
        <v>191</v>
      </c>
    </row>
    <row r="23" spans="1:21" ht="12.75">
      <c r="A23" s="94" t="s">
        <v>170</v>
      </c>
      <c r="B23" s="121" t="s">
        <v>18</v>
      </c>
      <c r="C23" s="122"/>
      <c r="D23" s="11" t="s">
        <v>1</v>
      </c>
      <c r="E23" s="122"/>
      <c r="F23" s="11" t="s">
        <v>1</v>
      </c>
      <c r="G23" s="122"/>
      <c r="H23" s="11" t="s">
        <v>2</v>
      </c>
      <c r="I23" s="52" t="str">
        <f>IF(B23=" "," ",C23*E23*G23)</f>
        <v> </v>
      </c>
      <c r="J23" s="3"/>
      <c r="K23" s="3"/>
      <c r="L23" s="3"/>
      <c r="M23" s="19"/>
      <c r="U23" t="s">
        <v>195</v>
      </c>
    </row>
    <row r="24" spans="1:21" ht="12.75">
      <c r="A24" s="5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9"/>
      <c r="U24" t="s">
        <v>197</v>
      </c>
    </row>
    <row r="25" spans="1:21" ht="12.75" customHeight="1">
      <c r="A25" s="56"/>
      <c r="B25" s="3"/>
      <c r="C25" s="193" t="s">
        <v>46</v>
      </c>
      <c r="D25" s="193"/>
      <c r="E25" s="193"/>
      <c r="F25" s="193"/>
      <c r="G25" s="193"/>
      <c r="H25" s="193"/>
      <c r="I25" s="193"/>
      <c r="J25" s="193"/>
      <c r="K25" s="52" t="str">
        <f>IF(B20=" "," ",(SUM(I20:I23)))</f>
        <v> </v>
      </c>
      <c r="L25" s="3"/>
      <c r="M25" s="19"/>
      <c r="U25" t="s">
        <v>196</v>
      </c>
    </row>
    <row r="26" spans="1:21" ht="12.75">
      <c r="A26" s="5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9"/>
      <c r="U26" t="s">
        <v>193</v>
      </c>
    </row>
    <row r="27" spans="1:21" ht="13.5" thickBot="1">
      <c r="A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U27" t="s">
        <v>18</v>
      </c>
    </row>
    <row r="28" spans="1:13" ht="12.75">
      <c r="A28" s="187" t="s">
        <v>226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</row>
    <row r="29" spans="1:13" ht="12.75">
      <c r="A29" s="188" t="s">
        <v>224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</row>
    <row r="30" spans="1:13" ht="12.7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3.5" thickBot="1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2"/>
      <c r="B32" s="6"/>
      <c r="C32" s="6"/>
      <c r="D32" s="6"/>
      <c r="E32" s="6"/>
      <c r="F32" s="6"/>
      <c r="G32" s="5"/>
      <c r="H32" s="5"/>
      <c r="I32" s="31" t="s">
        <v>33</v>
      </c>
      <c r="J32" s="15"/>
      <c r="K32" s="15"/>
      <c r="L32" s="15"/>
      <c r="M32" s="16"/>
    </row>
    <row r="33" spans="1:13" ht="12.75">
      <c r="A33" s="2"/>
      <c r="B33" s="6"/>
      <c r="C33" s="6"/>
      <c r="D33" s="6"/>
      <c r="E33" s="6"/>
      <c r="F33" s="6"/>
      <c r="G33" s="5"/>
      <c r="H33" s="5"/>
      <c r="I33" s="20" t="s">
        <v>8</v>
      </c>
      <c r="J33" s="3"/>
      <c r="K33" s="3"/>
      <c r="L33" s="3"/>
      <c r="M33" s="19"/>
    </row>
    <row r="34" spans="1:13" ht="15.75">
      <c r="A34" s="2"/>
      <c r="B34" s="6"/>
      <c r="C34" s="6"/>
      <c r="D34" s="6"/>
      <c r="E34" s="6"/>
      <c r="F34" s="6"/>
      <c r="G34" s="5"/>
      <c r="H34" s="5"/>
      <c r="I34" s="212" t="s">
        <v>63</v>
      </c>
      <c r="J34" s="213"/>
      <c r="K34" s="214"/>
      <c r="L34" s="203" t="s">
        <v>34</v>
      </c>
      <c r="M34" s="205"/>
    </row>
    <row r="35" spans="1:13" ht="13.5" thickBot="1">
      <c r="A35" s="2"/>
      <c r="B35" s="6"/>
      <c r="C35" s="6"/>
      <c r="D35" s="6"/>
      <c r="E35" s="6"/>
      <c r="F35" s="6"/>
      <c r="G35" s="5"/>
      <c r="H35" s="5"/>
      <c r="I35" s="215"/>
      <c r="J35" s="216"/>
      <c r="K35" s="217"/>
      <c r="L35" s="206" t="s">
        <v>9</v>
      </c>
      <c r="M35" s="208"/>
    </row>
    <row r="36" spans="1:13" ht="12.75">
      <c r="A36" s="2"/>
      <c r="B36" s="31" t="s">
        <v>32</v>
      </c>
      <c r="C36" s="15"/>
      <c r="D36" s="15"/>
      <c r="E36" s="15"/>
      <c r="F36" s="16"/>
      <c r="G36" s="5"/>
      <c r="H36" s="5"/>
      <c r="I36" s="46" t="s">
        <v>213</v>
      </c>
      <c r="J36" s="47"/>
      <c r="K36" s="48"/>
      <c r="L36" s="199">
        <v>1.3</v>
      </c>
      <c r="M36" s="200"/>
    </row>
    <row r="37" spans="1:13" ht="12.75">
      <c r="A37" s="2"/>
      <c r="B37" s="34" t="s">
        <v>20</v>
      </c>
      <c r="C37" s="7"/>
      <c r="D37" s="7"/>
      <c r="E37" s="7"/>
      <c r="F37" s="35"/>
      <c r="G37" s="5"/>
      <c r="H37" s="5"/>
      <c r="I37" s="46" t="s">
        <v>214</v>
      </c>
      <c r="J37" s="47"/>
      <c r="K37" s="48"/>
      <c r="L37" s="199">
        <v>1.3</v>
      </c>
      <c r="M37" s="200"/>
    </row>
    <row r="38" spans="1:13" ht="12.75">
      <c r="A38" s="2"/>
      <c r="B38" s="32" t="s">
        <v>21</v>
      </c>
      <c r="C38" s="203" t="s">
        <v>23</v>
      </c>
      <c r="D38" s="204"/>
      <c r="E38" s="204"/>
      <c r="F38" s="205"/>
      <c r="G38" s="5"/>
      <c r="H38" s="5"/>
      <c r="I38" s="46" t="s">
        <v>10</v>
      </c>
      <c r="J38" s="47"/>
      <c r="K38" s="48"/>
      <c r="L38" s="199">
        <v>0.9</v>
      </c>
      <c r="M38" s="200"/>
    </row>
    <row r="39" spans="1:13" ht="12.75">
      <c r="A39" s="2"/>
      <c r="B39" s="33" t="s">
        <v>190</v>
      </c>
      <c r="C39" s="206" t="s">
        <v>24</v>
      </c>
      <c r="D39" s="207"/>
      <c r="E39" s="207"/>
      <c r="F39" s="208"/>
      <c r="G39" s="5"/>
      <c r="H39" s="5"/>
      <c r="I39" s="46" t="s">
        <v>11</v>
      </c>
      <c r="J39" s="47"/>
      <c r="K39" s="48"/>
      <c r="L39" s="199">
        <v>1</v>
      </c>
      <c r="M39" s="200"/>
    </row>
    <row r="40" spans="1:13" ht="12.75">
      <c r="A40" s="2"/>
      <c r="B40" s="25">
        <v>150</v>
      </c>
      <c r="C40" s="209" t="s">
        <v>25</v>
      </c>
      <c r="D40" s="210"/>
      <c r="E40" s="210"/>
      <c r="F40" s="211"/>
      <c r="G40" s="5"/>
      <c r="H40" s="5"/>
      <c r="I40" s="46" t="s">
        <v>215</v>
      </c>
      <c r="J40" s="47"/>
      <c r="K40" s="48"/>
      <c r="L40" s="199">
        <v>1</v>
      </c>
      <c r="M40" s="200"/>
    </row>
    <row r="41" spans="1:13" ht="12.75">
      <c r="A41" s="2"/>
      <c r="B41" s="25">
        <v>120</v>
      </c>
      <c r="C41" s="209" t="s">
        <v>26</v>
      </c>
      <c r="D41" s="210"/>
      <c r="E41" s="210"/>
      <c r="F41" s="211"/>
      <c r="G41" s="5"/>
      <c r="H41" s="5"/>
      <c r="I41" s="46" t="s">
        <v>216</v>
      </c>
      <c r="J41" s="47"/>
      <c r="K41" s="48"/>
      <c r="L41" s="199">
        <v>0.3</v>
      </c>
      <c r="M41" s="200"/>
    </row>
    <row r="42" spans="1:13" ht="12.75">
      <c r="A42" s="2"/>
      <c r="B42" s="25">
        <v>90</v>
      </c>
      <c r="C42" s="209" t="s">
        <v>27</v>
      </c>
      <c r="D42" s="210"/>
      <c r="E42" s="210"/>
      <c r="F42" s="211"/>
      <c r="G42" s="5"/>
      <c r="H42" s="5"/>
      <c r="I42" s="46" t="s">
        <v>12</v>
      </c>
      <c r="J42" s="47"/>
      <c r="K42" s="48"/>
      <c r="L42" s="199">
        <v>0.3</v>
      </c>
      <c r="M42" s="200"/>
    </row>
    <row r="43" spans="1:13" ht="13.5" thickBot="1">
      <c r="A43" s="2"/>
      <c r="B43" s="26">
        <v>45</v>
      </c>
      <c r="C43" s="189" t="s">
        <v>28</v>
      </c>
      <c r="D43" s="190"/>
      <c r="E43" s="190"/>
      <c r="F43" s="191"/>
      <c r="G43" s="5"/>
      <c r="H43" s="5"/>
      <c r="I43" s="46" t="s">
        <v>13</v>
      </c>
      <c r="J43" s="47"/>
      <c r="K43" s="48"/>
      <c r="L43" s="199">
        <v>0.6</v>
      </c>
      <c r="M43" s="200"/>
    </row>
    <row r="44" spans="1:13" ht="12.75">
      <c r="A44" s="2"/>
      <c r="B44" s="5" t="s">
        <v>18</v>
      </c>
      <c r="C44" s="5"/>
      <c r="D44" s="5"/>
      <c r="E44" s="5"/>
      <c r="F44" s="5"/>
      <c r="G44" s="5"/>
      <c r="H44" s="5"/>
      <c r="I44" s="46" t="s">
        <v>14</v>
      </c>
      <c r="J44" s="47"/>
      <c r="K44" s="48"/>
      <c r="L44" s="199">
        <v>0.8</v>
      </c>
      <c r="M44" s="200"/>
    </row>
    <row r="45" spans="1:13" ht="12.75">
      <c r="A45" s="2"/>
      <c r="B45" s="5" t="s">
        <v>18</v>
      </c>
      <c r="C45" s="5"/>
      <c r="D45" s="5"/>
      <c r="E45" s="5"/>
      <c r="F45" s="5"/>
      <c r="G45" s="5"/>
      <c r="H45" s="5"/>
      <c r="I45" s="27"/>
      <c r="J45" s="28"/>
      <c r="K45" s="28"/>
      <c r="L45" s="29"/>
      <c r="M45" s="30"/>
    </row>
    <row r="46" spans="1:13" ht="12.75">
      <c r="A46" s="2"/>
      <c r="B46" s="5"/>
      <c r="C46" s="5"/>
      <c r="D46" s="5"/>
      <c r="E46" s="5"/>
      <c r="F46" s="5"/>
      <c r="G46" s="5"/>
      <c r="H46" s="5"/>
      <c r="I46" s="27" t="s">
        <v>15</v>
      </c>
      <c r="J46" s="28"/>
      <c r="K46" s="28"/>
      <c r="L46" s="28"/>
      <c r="M46" s="42"/>
    </row>
    <row r="47" spans="1:13" ht="13.5" thickBot="1">
      <c r="A47" s="2"/>
      <c r="B47" s="5"/>
      <c r="C47" s="5"/>
      <c r="D47" s="5"/>
      <c r="E47" s="5"/>
      <c r="F47" s="5"/>
      <c r="G47" s="5"/>
      <c r="H47" s="5"/>
      <c r="I47" s="43" t="s">
        <v>16</v>
      </c>
      <c r="J47" s="44"/>
      <c r="K47" s="44"/>
      <c r="L47" s="44"/>
      <c r="M47" s="45"/>
    </row>
    <row r="48" spans="1:13" ht="12.75">
      <c r="A48" s="2"/>
      <c r="B48" s="6"/>
      <c r="C48" s="6"/>
      <c r="D48" s="6"/>
      <c r="E48" s="6"/>
      <c r="F48" s="6"/>
      <c r="G48" s="5"/>
      <c r="H48" s="5"/>
      <c r="I48" s="6"/>
      <c r="J48" s="6"/>
      <c r="K48" s="6"/>
      <c r="L48" s="6"/>
      <c r="M48" s="6"/>
    </row>
    <row r="49" spans="1:13" ht="12.75">
      <c r="A49" s="2"/>
      <c r="B49" s="6"/>
      <c r="C49" s="6"/>
      <c r="D49" s="6"/>
      <c r="E49" s="6"/>
      <c r="F49" s="6"/>
      <c r="G49" s="5"/>
      <c r="H49" s="5"/>
      <c r="I49" s="6"/>
      <c r="J49" s="6"/>
      <c r="K49" s="6"/>
      <c r="L49" s="6"/>
      <c r="M49" s="6"/>
    </row>
  </sheetData>
  <sheetProtection sheet="1" objects="1" scenarios="1"/>
  <mergeCells count="35">
    <mergeCell ref="A28:M28"/>
    <mergeCell ref="A29:M29"/>
    <mergeCell ref="L43:M43"/>
    <mergeCell ref="L44:M44"/>
    <mergeCell ref="L34:M34"/>
    <mergeCell ref="L35:M35"/>
    <mergeCell ref="C41:F41"/>
    <mergeCell ref="C42:F42"/>
    <mergeCell ref="C43:F43"/>
    <mergeCell ref="L36:M36"/>
    <mergeCell ref="L37:M37"/>
    <mergeCell ref="L38:M38"/>
    <mergeCell ref="L39:M39"/>
    <mergeCell ref="L40:M40"/>
    <mergeCell ref="L41:M41"/>
    <mergeCell ref="L42:M42"/>
    <mergeCell ref="M6:M7"/>
    <mergeCell ref="C38:F38"/>
    <mergeCell ref="C39:F39"/>
    <mergeCell ref="C40:F40"/>
    <mergeCell ref="I34:K35"/>
    <mergeCell ref="L6:L7"/>
    <mergeCell ref="F6:F7"/>
    <mergeCell ref="E6:E7"/>
    <mergeCell ref="K6:K7"/>
    <mergeCell ref="C14:J14"/>
    <mergeCell ref="B2:D2"/>
    <mergeCell ref="B6:B7"/>
    <mergeCell ref="C6:C7"/>
    <mergeCell ref="D6:D7"/>
    <mergeCell ref="C25:J25"/>
    <mergeCell ref="G6:G7"/>
    <mergeCell ref="H6:H7"/>
    <mergeCell ref="I6:I7"/>
    <mergeCell ref="J6:J7"/>
  </mergeCells>
  <dataValidations count="2">
    <dataValidation type="list" allowBlank="1" showInputMessage="1" showErrorMessage="1" sqref="B8:B11">
      <formula1>$I$36:$I$45</formula1>
    </dataValidation>
    <dataValidation type="list" allowBlank="1" showInputMessage="1" showErrorMessage="1" sqref="B21:B23 B20">
      <formula1>$U$19:$U$26</formula1>
    </dataValidation>
  </dataValidations>
  <printOptions horizontalCentered="1" verticalCentered="1"/>
  <pageMargins left="0.5" right="0.5" top="1" bottom="1" header="0.75" footer="0.5"/>
  <pageSetup horizontalDpi="300" verticalDpi="300" orientation="portrait" scale="95" r:id="rId1"/>
  <headerFooter alignWithMargins="0">
    <oddHeader>&amp;C&amp;"Arial,Bold"&amp;12Solid Manure Production and Storage Estimate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workbookViewId="0" topLeftCell="A1">
      <selection activeCell="F2" sqref="F2"/>
    </sheetView>
  </sheetViews>
  <sheetFormatPr defaultColWidth="9.140625" defaultRowHeight="12.75"/>
  <cols>
    <col min="1" max="1" width="2.7109375" style="0" customWidth="1"/>
    <col min="2" max="2" width="17.28125" style="0" customWidth="1"/>
    <col min="3" max="3" width="2.7109375" style="0" customWidth="1"/>
    <col min="4" max="4" width="9.7109375" style="0" customWidth="1"/>
    <col min="5" max="5" width="2.7109375" style="0" customWidth="1"/>
    <col min="6" max="6" width="9.7109375" style="0" customWidth="1"/>
    <col min="7" max="7" width="2.7109375" style="0" customWidth="1"/>
    <col min="8" max="8" width="9.7109375" style="0" customWidth="1"/>
    <col min="9" max="9" width="2.7109375" style="0" customWidth="1"/>
    <col min="10" max="10" width="9.7109375" style="0" customWidth="1"/>
    <col min="11" max="11" width="2.7109375" style="0" customWidth="1"/>
    <col min="12" max="12" width="10.7109375" style="0" customWidth="1"/>
    <col min="13" max="13" width="2.7109375" style="0" customWidth="1"/>
    <col min="14" max="14" width="20.7109375" style="0" customWidth="1"/>
    <col min="21" max="21" width="10.421875" style="0" customWidth="1"/>
    <col min="31" max="31" width="18.00390625" style="0" customWidth="1"/>
  </cols>
  <sheetData>
    <row r="1" spans="1:21" ht="15.7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6"/>
      <c r="N1" s="240" t="s">
        <v>166</v>
      </c>
      <c r="O1" s="241"/>
      <c r="P1" s="241"/>
      <c r="Q1" s="241"/>
      <c r="R1" s="241"/>
      <c r="S1" s="241"/>
      <c r="T1" s="241"/>
      <c r="U1" s="242"/>
    </row>
    <row r="2" spans="1:21" ht="15.75">
      <c r="A2" s="56"/>
      <c r="B2" s="196" t="s">
        <v>38</v>
      </c>
      <c r="C2" s="196"/>
      <c r="D2" s="196"/>
      <c r="E2" s="196"/>
      <c r="F2" s="136" t="s">
        <v>18</v>
      </c>
      <c r="G2" s="8" t="s">
        <v>30</v>
      </c>
      <c r="H2" s="136" t="s">
        <v>18</v>
      </c>
      <c r="I2" s="8" t="s">
        <v>2</v>
      </c>
      <c r="J2" s="126" t="s">
        <v>18</v>
      </c>
      <c r="K2" s="243" t="s">
        <v>31</v>
      </c>
      <c r="L2" s="244"/>
      <c r="M2" s="6"/>
      <c r="N2" s="234" t="s">
        <v>173</v>
      </c>
      <c r="O2" s="235"/>
      <c r="P2" s="235"/>
      <c r="Q2" s="235"/>
      <c r="R2" s="235"/>
      <c r="S2" s="235"/>
      <c r="T2" s="235"/>
      <c r="U2" s="236"/>
    </row>
    <row r="3" spans="1:21" ht="15.75">
      <c r="A3" s="56"/>
      <c r="B3" s="53"/>
      <c r="C3" s="53"/>
      <c r="D3" s="53"/>
      <c r="E3" s="53"/>
      <c r="F3" s="85"/>
      <c r="G3" s="8"/>
      <c r="H3" s="85"/>
      <c r="I3" s="8"/>
      <c r="J3" s="8"/>
      <c r="K3" s="37"/>
      <c r="L3" s="149"/>
      <c r="M3" s="6"/>
      <c r="N3" s="234" t="s">
        <v>172</v>
      </c>
      <c r="O3" s="235"/>
      <c r="P3" s="235"/>
      <c r="Q3" s="235"/>
      <c r="R3" s="235"/>
      <c r="S3" s="235"/>
      <c r="T3" s="235"/>
      <c r="U3" s="236"/>
    </row>
    <row r="4" spans="1:21" ht="13.5" thickBot="1">
      <c r="A4" s="17"/>
      <c r="B4" s="13"/>
      <c r="C4" s="13"/>
      <c r="D4" s="13"/>
      <c r="E4" s="13"/>
      <c r="F4" s="13"/>
      <c r="G4" s="13"/>
      <c r="H4" s="13"/>
      <c r="I4" s="13"/>
      <c r="J4" s="13"/>
      <c r="K4" s="13"/>
      <c r="L4" s="18"/>
      <c r="M4" s="6"/>
      <c r="N4" s="233" t="s">
        <v>120</v>
      </c>
      <c r="O4" s="233" t="s">
        <v>165</v>
      </c>
      <c r="P4" s="233" t="s">
        <v>123</v>
      </c>
      <c r="Q4" s="233" t="s">
        <v>124</v>
      </c>
      <c r="R4" s="233" t="s">
        <v>121</v>
      </c>
      <c r="S4" s="233" t="s">
        <v>122</v>
      </c>
      <c r="T4" s="233" t="s">
        <v>164</v>
      </c>
      <c r="U4" s="237" t="s">
        <v>171</v>
      </c>
    </row>
    <row r="5" spans="1:21" ht="15" customHeight="1" thickTop="1">
      <c r="A5" s="56"/>
      <c r="B5" s="9" t="s">
        <v>39</v>
      </c>
      <c r="C5" s="9"/>
      <c r="D5" s="3"/>
      <c r="E5" s="3"/>
      <c r="F5" s="3"/>
      <c r="G5" s="3"/>
      <c r="H5" s="3"/>
      <c r="I5" s="3"/>
      <c r="J5" s="3"/>
      <c r="K5" s="3"/>
      <c r="L5" s="19"/>
      <c r="M5" s="6"/>
      <c r="N5" s="233"/>
      <c r="O5" s="233"/>
      <c r="P5" s="233"/>
      <c r="Q5" s="233"/>
      <c r="R5" s="233"/>
      <c r="S5" s="233"/>
      <c r="T5" s="233"/>
      <c r="U5" s="238"/>
    </row>
    <row r="6" spans="1:21" ht="12.75">
      <c r="A6" s="92"/>
      <c r="B6" s="9"/>
      <c r="C6" s="9"/>
      <c r="D6" s="3"/>
      <c r="E6" s="3"/>
      <c r="F6" s="3"/>
      <c r="G6" s="3"/>
      <c r="H6" s="3"/>
      <c r="I6" s="3"/>
      <c r="J6" s="3"/>
      <c r="K6" s="3"/>
      <c r="L6" s="19"/>
      <c r="M6" s="6"/>
      <c r="N6" s="77" t="s">
        <v>125</v>
      </c>
      <c r="O6" s="78">
        <v>0.94</v>
      </c>
      <c r="P6" s="78">
        <v>0.59</v>
      </c>
      <c r="Q6" s="78">
        <v>0.82</v>
      </c>
      <c r="R6" s="78">
        <v>0.7</v>
      </c>
      <c r="S6" s="78">
        <v>0.69</v>
      </c>
      <c r="T6" s="78">
        <v>0.78</v>
      </c>
      <c r="U6" s="79">
        <v>2</v>
      </c>
    </row>
    <row r="7" spans="1:21" ht="12.75" customHeight="1">
      <c r="A7" s="56"/>
      <c r="B7" s="197" t="s">
        <v>49</v>
      </c>
      <c r="C7" s="194" t="s">
        <v>1</v>
      </c>
      <c r="D7" s="194" t="s">
        <v>54</v>
      </c>
      <c r="E7" s="194" t="s">
        <v>1</v>
      </c>
      <c r="F7" s="194" t="s">
        <v>48</v>
      </c>
      <c r="G7" s="194" t="s">
        <v>2</v>
      </c>
      <c r="H7" s="194" t="s">
        <v>50</v>
      </c>
      <c r="I7" s="2"/>
      <c r="J7" s="2"/>
      <c r="K7" s="2"/>
      <c r="L7" s="57"/>
      <c r="M7" s="6"/>
      <c r="N7" s="80" t="s">
        <v>126</v>
      </c>
      <c r="O7" s="81">
        <v>1.23</v>
      </c>
      <c r="P7" s="81">
        <v>1.08</v>
      </c>
      <c r="Q7" s="81">
        <v>1.08</v>
      </c>
      <c r="R7" s="81">
        <v>1.15</v>
      </c>
      <c r="S7" s="81">
        <v>0.92</v>
      </c>
      <c r="T7" s="81">
        <v>1.09</v>
      </c>
      <c r="U7" s="82">
        <v>3</v>
      </c>
    </row>
    <row r="8" spans="1:21" ht="12.75" customHeight="1">
      <c r="A8" s="56"/>
      <c r="B8" s="198"/>
      <c r="C8" s="195"/>
      <c r="D8" s="195"/>
      <c r="E8" s="195"/>
      <c r="F8" s="195"/>
      <c r="G8" s="195"/>
      <c r="H8" s="195"/>
      <c r="I8" s="2"/>
      <c r="J8" s="2"/>
      <c r="K8" s="2"/>
      <c r="L8" s="57"/>
      <c r="M8" s="6"/>
      <c r="N8" s="83" t="s">
        <v>127</v>
      </c>
      <c r="O8" s="84">
        <v>0.82</v>
      </c>
      <c r="P8" s="84">
        <v>0.87</v>
      </c>
      <c r="Q8" s="84">
        <v>0.85</v>
      </c>
      <c r="R8" s="84">
        <v>0.81</v>
      </c>
      <c r="S8" s="84">
        <v>0.87</v>
      </c>
      <c r="T8" s="84">
        <v>1.01</v>
      </c>
      <c r="U8" s="79">
        <v>2.4</v>
      </c>
    </row>
    <row r="9" spans="1:21" ht="12.75">
      <c r="A9" s="95" t="s">
        <v>167</v>
      </c>
      <c r="B9" s="123" t="s">
        <v>18</v>
      </c>
      <c r="C9" s="11" t="s">
        <v>1</v>
      </c>
      <c r="D9" s="122" t="s">
        <v>18</v>
      </c>
      <c r="E9" s="11" t="s">
        <v>1</v>
      </c>
      <c r="F9" s="122" t="s">
        <v>18</v>
      </c>
      <c r="G9" s="11" t="s">
        <v>2</v>
      </c>
      <c r="H9" s="52" t="str">
        <f>IF(B9=" "," ",(B9*D9*F9))</f>
        <v> </v>
      </c>
      <c r="I9" s="2"/>
      <c r="J9" s="2"/>
      <c r="K9" s="2"/>
      <c r="L9" s="57"/>
      <c r="M9" s="6"/>
      <c r="N9" s="80" t="s">
        <v>128</v>
      </c>
      <c r="O9" s="81">
        <v>1.54</v>
      </c>
      <c r="P9" s="81">
        <v>2.12</v>
      </c>
      <c r="Q9" s="81">
        <v>2.1</v>
      </c>
      <c r="R9" s="81">
        <v>2.23</v>
      </c>
      <c r="S9" s="81">
        <v>1.54</v>
      </c>
      <c r="T9" s="81">
        <v>1.95</v>
      </c>
      <c r="U9" s="82">
        <v>3.4</v>
      </c>
    </row>
    <row r="10" spans="1:21" ht="12.75">
      <c r="A10" s="89" t="s">
        <v>168</v>
      </c>
      <c r="B10" s="123" t="s">
        <v>18</v>
      </c>
      <c r="C10" s="11" t="s">
        <v>1</v>
      </c>
      <c r="D10" s="122"/>
      <c r="E10" s="11" t="s">
        <v>1</v>
      </c>
      <c r="F10" s="122"/>
      <c r="G10" s="11" t="s">
        <v>2</v>
      </c>
      <c r="H10" s="52" t="str">
        <f>IF(B10=" "," ",(B10*D10*F10))</f>
        <v> </v>
      </c>
      <c r="I10" s="2"/>
      <c r="J10" s="2"/>
      <c r="K10" s="2"/>
      <c r="L10" s="57"/>
      <c r="M10" s="6"/>
      <c r="N10" s="83" t="s">
        <v>129</v>
      </c>
      <c r="O10" s="84">
        <v>0.74</v>
      </c>
      <c r="P10" s="84">
        <v>0.48</v>
      </c>
      <c r="Q10" s="84">
        <v>0.52</v>
      </c>
      <c r="R10" s="84">
        <v>0.56</v>
      </c>
      <c r="S10" s="84">
        <v>0.48</v>
      </c>
      <c r="T10" s="84">
        <v>0.56</v>
      </c>
      <c r="U10" s="79">
        <v>2.1</v>
      </c>
    </row>
    <row r="11" spans="1:21" ht="12.75">
      <c r="A11" s="96"/>
      <c r="B11" s="3"/>
      <c r="C11" s="3"/>
      <c r="D11" s="3"/>
      <c r="E11" s="3"/>
      <c r="F11" s="3"/>
      <c r="G11" s="3"/>
      <c r="H11" s="3"/>
      <c r="I11" s="3"/>
      <c r="J11" s="3"/>
      <c r="K11" s="3"/>
      <c r="L11" s="19"/>
      <c r="M11" s="6"/>
      <c r="N11" s="80" t="s">
        <v>130</v>
      </c>
      <c r="O11" s="81">
        <v>0.95</v>
      </c>
      <c r="P11" s="81">
        <v>1</v>
      </c>
      <c r="Q11" s="81">
        <v>0.7</v>
      </c>
      <c r="R11" s="81">
        <v>0.69</v>
      </c>
      <c r="S11" s="81">
        <v>0.89</v>
      </c>
      <c r="T11" s="81">
        <v>1.36</v>
      </c>
      <c r="U11" s="82">
        <v>2.6</v>
      </c>
    </row>
    <row r="12" spans="1:21" ht="12.75">
      <c r="A12" s="90"/>
      <c r="B12" s="248" t="s">
        <v>70</v>
      </c>
      <c r="C12" s="220" t="s">
        <v>3</v>
      </c>
      <c r="D12" s="220">
        <v>12</v>
      </c>
      <c r="E12" s="220" t="s">
        <v>1</v>
      </c>
      <c r="F12" s="220" t="s">
        <v>258</v>
      </c>
      <c r="G12" s="220" t="s">
        <v>1</v>
      </c>
      <c r="H12" s="220">
        <v>6</v>
      </c>
      <c r="I12" s="220" t="s">
        <v>2</v>
      </c>
      <c r="J12" s="220" t="s">
        <v>50</v>
      </c>
      <c r="K12" s="3"/>
      <c r="L12" s="19"/>
      <c r="M12" s="6"/>
      <c r="N12" s="83" t="s">
        <v>131</v>
      </c>
      <c r="O12" s="84">
        <v>0.69</v>
      </c>
      <c r="P12" s="84">
        <v>0.58</v>
      </c>
      <c r="Q12" s="84">
        <v>0.59</v>
      </c>
      <c r="R12" s="84">
        <v>0.5</v>
      </c>
      <c r="S12" s="84">
        <v>0.46</v>
      </c>
      <c r="T12" s="84">
        <v>0.72</v>
      </c>
      <c r="U12" s="79">
        <v>2.2</v>
      </c>
    </row>
    <row r="13" spans="1:21" ht="12.75">
      <c r="A13" s="90"/>
      <c r="B13" s="248"/>
      <c r="C13" s="220"/>
      <c r="D13" s="220"/>
      <c r="E13" s="220"/>
      <c r="F13" s="220"/>
      <c r="G13" s="220"/>
      <c r="H13" s="220"/>
      <c r="I13" s="220"/>
      <c r="J13" s="220"/>
      <c r="K13" s="3"/>
      <c r="L13" s="19"/>
      <c r="M13" s="6"/>
      <c r="N13" s="80" t="s">
        <v>132</v>
      </c>
      <c r="O13" s="81">
        <v>1.51</v>
      </c>
      <c r="P13" s="81">
        <v>1.59</v>
      </c>
      <c r="Q13" s="81">
        <v>1.27</v>
      </c>
      <c r="R13" s="81">
        <v>1.08</v>
      </c>
      <c r="S13" s="81">
        <v>1.12</v>
      </c>
      <c r="T13" s="81">
        <v>1.54</v>
      </c>
      <c r="U13" s="82">
        <v>2.2</v>
      </c>
    </row>
    <row r="14" spans="1:21" ht="12.75">
      <c r="A14" s="95" t="s">
        <v>169</v>
      </c>
      <c r="B14" s="123" t="s">
        <v>18</v>
      </c>
      <c r="C14" s="51" t="s">
        <v>3</v>
      </c>
      <c r="D14" s="4">
        <v>12</v>
      </c>
      <c r="E14" s="4" t="s">
        <v>1</v>
      </c>
      <c r="F14" s="137" t="s">
        <v>18</v>
      </c>
      <c r="G14" s="4" t="s">
        <v>1</v>
      </c>
      <c r="H14" s="4">
        <v>6</v>
      </c>
      <c r="I14" s="4"/>
      <c r="J14" s="52" t="str">
        <f>IF(B14=" "," ",(B14/12*F14*H14))</f>
        <v> </v>
      </c>
      <c r="K14" s="3"/>
      <c r="L14" s="19"/>
      <c r="M14" s="6"/>
      <c r="N14" s="83" t="s">
        <v>133</v>
      </c>
      <c r="O14" s="84">
        <v>1.64</v>
      </c>
      <c r="P14" s="84">
        <v>1.59</v>
      </c>
      <c r="Q14" s="84">
        <v>1.55</v>
      </c>
      <c r="R14" s="84">
        <v>1.42</v>
      </c>
      <c r="S14" s="84">
        <v>1.56</v>
      </c>
      <c r="T14" s="84">
        <v>1.59</v>
      </c>
      <c r="U14" s="79">
        <v>2.6</v>
      </c>
    </row>
    <row r="15" spans="1:21" ht="12.75">
      <c r="A15" s="95" t="s">
        <v>170</v>
      </c>
      <c r="B15" s="123" t="s">
        <v>18</v>
      </c>
      <c r="C15" s="51" t="s">
        <v>3</v>
      </c>
      <c r="D15" s="4">
        <v>12</v>
      </c>
      <c r="E15" s="4" t="s">
        <v>1</v>
      </c>
      <c r="F15" s="137" t="s">
        <v>18</v>
      </c>
      <c r="G15" s="4" t="s">
        <v>1</v>
      </c>
      <c r="H15" s="4">
        <v>6</v>
      </c>
      <c r="I15" s="4"/>
      <c r="J15" s="52" t="str">
        <f>IF(B15=" "," ",(B15/12*F15*H15))</f>
        <v> </v>
      </c>
      <c r="K15" s="3"/>
      <c r="L15" s="19"/>
      <c r="M15" s="6"/>
      <c r="N15" s="80" t="s">
        <v>134</v>
      </c>
      <c r="O15" s="81">
        <v>1.85</v>
      </c>
      <c r="P15" s="81">
        <v>1.96</v>
      </c>
      <c r="Q15" s="81">
        <v>1.37</v>
      </c>
      <c r="R15" s="81">
        <v>1.08</v>
      </c>
      <c r="S15" s="81">
        <v>1.46</v>
      </c>
      <c r="T15" s="81">
        <v>1.87</v>
      </c>
      <c r="U15" s="82">
        <v>2.5</v>
      </c>
    </row>
    <row r="16" spans="1:21" ht="12.75">
      <c r="A16" s="90"/>
      <c r="B16" s="3"/>
      <c r="C16" s="3"/>
      <c r="D16" s="3"/>
      <c r="E16" s="3"/>
      <c r="F16" s="3"/>
      <c r="G16" s="3"/>
      <c r="H16" s="3"/>
      <c r="I16" s="3"/>
      <c r="J16" s="3"/>
      <c r="K16" s="3"/>
      <c r="L16" s="19"/>
      <c r="M16" s="6"/>
      <c r="N16" s="83" t="s">
        <v>135</v>
      </c>
      <c r="O16" s="84">
        <v>0.81</v>
      </c>
      <c r="P16" s="84">
        <v>0.7</v>
      </c>
      <c r="Q16" s="84">
        <v>0.62</v>
      </c>
      <c r="R16" s="84">
        <v>0.49</v>
      </c>
      <c r="S16" s="84">
        <v>0.56</v>
      </c>
      <c r="T16" s="84">
        <v>0.85</v>
      </c>
      <c r="U16" s="79">
        <v>1.9</v>
      </c>
    </row>
    <row r="17" spans="1:21" ht="12.75">
      <c r="A17" s="90"/>
      <c r="B17" s="3"/>
      <c r="C17" s="3"/>
      <c r="D17" s="3"/>
      <c r="E17" s="3"/>
      <c r="F17" s="3"/>
      <c r="G17" s="3"/>
      <c r="H17" s="3"/>
      <c r="I17" s="3"/>
      <c r="J17" s="3"/>
      <c r="K17" s="3"/>
      <c r="L17" s="19"/>
      <c r="M17" s="6"/>
      <c r="N17" s="80" t="s">
        <v>136</v>
      </c>
      <c r="O17" s="81">
        <v>0.94</v>
      </c>
      <c r="P17" s="81">
        <v>0.52</v>
      </c>
      <c r="Q17" s="81">
        <v>0.73</v>
      </c>
      <c r="R17" s="81">
        <v>0.43</v>
      </c>
      <c r="S17" s="81">
        <v>0.5</v>
      </c>
      <c r="T17" s="81">
        <v>0.64</v>
      </c>
      <c r="U17" s="82">
        <v>2</v>
      </c>
    </row>
    <row r="18" spans="1:21" ht="12.75" customHeight="1">
      <c r="A18" s="90"/>
      <c r="B18" s="193" t="s">
        <v>53</v>
      </c>
      <c r="C18" s="193"/>
      <c r="D18" s="193"/>
      <c r="E18" s="193"/>
      <c r="F18" s="193"/>
      <c r="G18" s="193"/>
      <c r="H18" s="193"/>
      <c r="I18" s="245" t="str">
        <f>IF(H9=" "," ",(SUM(H9+H10+J14+J15)))</f>
        <v> </v>
      </c>
      <c r="J18" s="246"/>
      <c r="K18" s="247"/>
      <c r="L18" s="57"/>
      <c r="M18" s="6"/>
      <c r="N18" s="83" t="s">
        <v>137</v>
      </c>
      <c r="O18" s="84">
        <v>1.07</v>
      </c>
      <c r="P18" s="84">
        <v>0.92</v>
      </c>
      <c r="Q18" s="84">
        <v>0.86</v>
      </c>
      <c r="R18" s="84">
        <v>0.81</v>
      </c>
      <c r="S18" s="84">
        <v>0.86</v>
      </c>
      <c r="T18" s="84">
        <v>1.01</v>
      </c>
      <c r="U18" s="79">
        <v>2.1</v>
      </c>
    </row>
    <row r="19" spans="1:21" ht="12.75">
      <c r="A19" s="90"/>
      <c r="B19" s="3"/>
      <c r="C19" s="3"/>
      <c r="D19" s="3"/>
      <c r="E19" s="3"/>
      <c r="F19" s="3"/>
      <c r="G19" s="3"/>
      <c r="H19" s="3"/>
      <c r="I19" s="3"/>
      <c r="J19" s="3"/>
      <c r="K19" s="3"/>
      <c r="L19" s="19"/>
      <c r="M19" s="6"/>
      <c r="N19" s="80" t="s">
        <v>138</v>
      </c>
      <c r="O19" s="81">
        <v>0.86</v>
      </c>
      <c r="P19" s="81">
        <v>0.37</v>
      </c>
      <c r="Q19" s="81">
        <v>0.47</v>
      </c>
      <c r="R19" s="81">
        <v>0.33</v>
      </c>
      <c r="S19" s="81">
        <v>0.34</v>
      </c>
      <c r="T19" s="81">
        <v>0.46</v>
      </c>
      <c r="U19" s="82">
        <v>1.9</v>
      </c>
    </row>
    <row r="20" spans="1:21" ht="12.75" customHeight="1">
      <c r="A20" s="150" t="s">
        <v>222</v>
      </c>
      <c r="B20" s="1"/>
      <c r="C20" s="49"/>
      <c r="D20" s="49"/>
      <c r="E20" s="49"/>
      <c r="F20" s="49"/>
      <c r="G20" s="49"/>
      <c r="H20" s="49"/>
      <c r="I20" s="49"/>
      <c r="J20" s="49"/>
      <c r="K20" s="49"/>
      <c r="L20" s="87"/>
      <c r="M20" s="6"/>
      <c r="N20" s="83" t="s">
        <v>139</v>
      </c>
      <c r="O20" s="84">
        <v>1.06</v>
      </c>
      <c r="P20" s="84">
        <v>1.24</v>
      </c>
      <c r="Q20" s="84">
        <v>0.92</v>
      </c>
      <c r="R20" s="84">
        <v>0.82</v>
      </c>
      <c r="S20" s="84">
        <v>1.14</v>
      </c>
      <c r="T20" s="84">
        <v>1.58</v>
      </c>
      <c r="U20" s="79">
        <v>2.1</v>
      </c>
    </row>
    <row r="21" spans="1:21" ht="12.75" customHeight="1" thickBot="1">
      <c r="A21" s="151" t="s">
        <v>223</v>
      </c>
      <c r="B21" s="148"/>
      <c r="C21" s="12"/>
      <c r="D21" s="12"/>
      <c r="E21" s="12"/>
      <c r="F21" s="12"/>
      <c r="G21" s="12"/>
      <c r="H21" s="12"/>
      <c r="I21" s="12"/>
      <c r="J21" s="12"/>
      <c r="K21" s="12"/>
      <c r="L21" s="21"/>
      <c r="M21" s="6"/>
      <c r="N21" s="80" t="s">
        <v>140</v>
      </c>
      <c r="O21" s="81">
        <v>1.11</v>
      </c>
      <c r="P21" s="81">
        <v>0.97</v>
      </c>
      <c r="Q21" s="81">
        <v>0.89</v>
      </c>
      <c r="R21" s="81">
        <v>0.62</v>
      </c>
      <c r="S21" s="81">
        <v>0.8</v>
      </c>
      <c r="T21" s="81">
        <v>1.29</v>
      </c>
      <c r="U21" s="82">
        <v>2.4</v>
      </c>
    </row>
    <row r="22" spans="1:21" ht="15" customHeight="1" thickTop="1">
      <c r="A22" s="90"/>
      <c r="B22" s="9" t="s">
        <v>44</v>
      </c>
      <c r="C22" s="9"/>
      <c r="D22" s="9"/>
      <c r="E22" s="9"/>
      <c r="F22" s="9"/>
      <c r="G22" s="9"/>
      <c r="H22" s="9"/>
      <c r="I22" s="9"/>
      <c r="J22" s="9"/>
      <c r="K22" s="3"/>
      <c r="L22" s="19"/>
      <c r="M22" s="6"/>
      <c r="N22" s="83" t="s">
        <v>141</v>
      </c>
      <c r="O22" s="84">
        <v>1.45</v>
      </c>
      <c r="P22" s="84">
        <v>1.64</v>
      </c>
      <c r="Q22" s="84">
        <v>1.62</v>
      </c>
      <c r="R22" s="84">
        <v>1.78</v>
      </c>
      <c r="S22" s="84">
        <v>1.56</v>
      </c>
      <c r="T22" s="84">
        <v>1.37</v>
      </c>
      <c r="U22" s="79">
        <v>2.6</v>
      </c>
    </row>
    <row r="23" spans="1:21" ht="12.75">
      <c r="A23" s="90"/>
      <c r="B23" s="9"/>
      <c r="C23" s="9"/>
      <c r="D23" s="9"/>
      <c r="E23" s="9"/>
      <c r="F23" s="9"/>
      <c r="G23" s="9"/>
      <c r="H23" s="9"/>
      <c r="I23" s="9"/>
      <c r="J23" s="9"/>
      <c r="K23" s="3"/>
      <c r="L23" s="19"/>
      <c r="M23" s="6"/>
      <c r="N23" s="80" t="s">
        <v>142</v>
      </c>
      <c r="O23" s="81">
        <v>1.87</v>
      </c>
      <c r="P23" s="81">
        <v>2.47</v>
      </c>
      <c r="Q23" s="81">
        <v>1.92</v>
      </c>
      <c r="R23" s="81">
        <v>1.92</v>
      </c>
      <c r="S23" s="81">
        <v>2.08</v>
      </c>
      <c r="T23" s="81">
        <v>2.2</v>
      </c>
      <c r="U23" s="82">
        <v>2.6</v>
      </c>
    </row>
    <row r="24" spans="1:21" ht="12.75" customHeight="1">
      <c r="A24" s="96"/>
      <c r="B24" s="86" t="s">
        <v>5</v>
      </c>
      <c r="C24" s="50"/>
      <c r="D24" s="11" t="s">
        <v>6</v>
      </c>
      <c r="E24" s="11" t="s">
        <v>1</v>
      </c>
      <c r="F24" s="11" t="s">
        <v>52</v>
      </c>
      <c r="G24" s="11" t="s">
        <v>1</v>
      </c>
      <c r="H24" s="11" t="s">
        <v>51</v>
      </c>
      <c r="I24" s="11" t="s">
        <v>1</v>
      </c>
      <c r="J24" s="11">
        <v>7.5</v>
      </c>
      <c r="K24" s="11" t="s">
        <v>2</v>
      </c>
      <c r="L24" s="152" t="s">
        <v>71</v>
      </c>
      <c r="M24" s="6"/>
      <c r="N24" s="83" t="s">
        <v>143</v>
      </c>
      <c r="O24" s="84">
        <v>1.02</v>
      </c>
      <c r="P24" s="84">
        <v>0.59</v>
      </c>
      <c r="Q24" s="84">
        <v>0.63</v>
      </c>
      <c r="R24" s="84">
        <v>0.46</v>
      </c>
      <c r="S24" s="84">
        <v>0.52</v>
      </c>
      <c r="T24" s="84">
        <v>0.61</v>
      </c>
      <c r="U24" s="79">
        <v>1.9</v>
      </c>
    </row>
    <row r="25" spans="1:31" ht="12.75">
      <c r="A25" s="89" t="s">
        <v>167</v>
      </c>
      <c r="B25" s="121" t="s">
        <v>18</v>
      </c>
      <c r="C25" s="51"/>
      <c r="D25" s="122" t="s">
        <v>18</v>
      </c>
      <c r="E25" s="11" t="s">
        <v>1</v>
      </c>
      <c r="F25" s="122" t="s">
        <v>18</v>
      </c>
      <c r="G25" s="11" t="s">
        <v>1</v>
      </c>
      <c r="H25" s="122" t="s">
        <v>18</v>
      </c>
      <c r="I25" s="11" t="s">
        <v>1</v>
      </c>
      <c r="J25" s="11">
        <v>7.5</v>
      </c>
      <c r="K25" s="10"/>
      <c r="L25" s="36" t="str">
        <f>IF(B25=" "," ",D25*F25*H25*J25)</f>
        <v> </v>
      </c>
      <c r="M25" s="6"/>
      <c r="N25" s="80" t="s">
        <v>144</v>
      </c>
      <c r="O25" s="81">
        <v>1.69</v>
      </c>
      <c r="P25" s="81">
        <v>1.61</v>
      </c>
      <c r="Q25" s="81">
        <v>1.53</v>
      </c>
      <c r="R25" s="81">
        <v>1.45</v>
      </c>
      <c r="S25" s="81">
        <v>1.74</v>
      </c>
      <c r="T25" s="81">
        <v>1.61</v>
      </c>
      <c r="U25" s="82">
        <v>2.6</v>
      </c>
      <c r="AE25" t="s">
        <v>18</v>
      </c>
    </row>
    <row r="26" spans="1:31" ht="12.75">
      <c r="A26" s="95" t="s">
        <v>168</v>
      </c>
      <c r="B26" s="121" t="s">
        <v>18</v>
      </c>
      <c r="C26" s="51"/>
      <c r="D26" s="122" t="s">
        <v>18</v>
      </c>
      <c r="E26" s="11" t="s">
        <v>1</v>
      </c>
      <c r="F26" s="122" t="s">
        <v>18</v>
      </c>
      <c r="G26" s="11" t="s">
        <v>1</v>
      </c>
      <c r="H26" s="122" t="s">
        <v>18</v>
      </c>
      <c r="I26" s="11" t="s">
        <v>1</v>
      </c>
      <c r="J26" s="11">
        <v>7.5</v>
      </c>
      <c r="K26" s="10"/>
      <c r="L26" s="36" t="str">
        <f>IF(B26=" "," ",D26*F26*H26*J26)</f>
        <v> </v>
      </c>
      <c r="M26" s="6"/>
      <c r="N26" s="83" t="s">
        <v>145</v>
      </c>
      <c r="O26" s="84">
        <v>1.29</v>
      </c>
      <c r="P26" s="84">
        <v>1.36</v>
      </c>
      <c r="Q26" s="84">
        <v>1.36</v>
      </c>
      <c r="R26" s="84">
        <v>1.12</v>
      </c>
      <c r="S26" s="84">
        <v>1.17</v>
      </c>
      <c r="T26" s="84">
        <v>1.94</v>
      </c>
      <c r="U26" s="79">
        <v>2.7</v>
      </c>
      <c r="AC26" t="s">
        <v>18</v>
      </c>
      <c r="AE26" t="s">
        <v>192</v>
      </c>
    </row>
    <row r="27" spans="1:31" ht="12.75">
      <c r="A27" s="56"/>
      <c r="B27" s="3"/>
      <c r="C27" s="3"/>
      <c r="D27" s="3"/>
      <c r="E27" s="3"/>
      <c r="F27" s="3"/>
      <c r="G27" s="3"/>
      <c r="H27" s="3"/>
      <c r="I27" s="3"/>
      <c r="J27" s="3"/>
      <c r="K27" s="3"/>
      <c r="L27" s="19"/>
      <c r="M27" s="6"/>
      <c r="N27" s="80" t="s">
        <v>146</v>
      </c>
      <c r="O27" s="81">
        <v>1.04</v>
      </c>
      <c r="P27" s="81">
        <v>0.68</v>
      </c>
      <c r="Q27" s="81">
        <v>0.66</v>
      </c>
      <c r="R27" s="81">
        <v>0.66</v>
      </c>
      <c r="S27" s="81">
        <v>0.41</v>
      </c>
      <c r="T27" s="81">
        <v>0.58</v>
      </c>
      <c r="U27" s="82">
        <v>1.9</v>
      </c>
      <c r="AC27" t="s">
        <v>18</v>
      </c>
      <c r="AE27" t="s">
        <v>195</v>
      </c>
    </row>
    <row r="28" spans="1:31" ht="12.75" customHeight="1">
      <c r="A28" s="56"/>
      <c r="B28" s="193" t="s">
        <v>45</v>
      </c>
      <c r="C28" s="193"/>
      <c r="D28" s="193"/>
      <c r="E28" s="193"/>
      <c r="F28" s="193"/>
      <c r="G28" s="193"/>
      <c r="H28" s="193"/>
      <c r="I28" s="193"/>
      <c r="J28" s="193"/>
      <c r="K28" s="239"/>
      <c r="L28" s="36" t="str">
        <f>IF(B25=" "," ",(SUM(L25:L26)))</f>
        <v> </v>
      </c>
      <c r="M28" s="6"/>
      <c r="N28" s="83" t="s">
        <v>147</v>
      </c>
      <c r="O28" s="84">
        <v>1.9</v>
      </c>
      <c r="P28" s="84">
        <v>1.75</v>
      </c>
      <c r="Q28" s="84">
        <v>1.51</v>
      </c>
      <c r="R28" s="84">
        <v>1.43</v>
      </c>
      <c r="S28" s="84">
        <v>1.59</v>
      </c>
      <c r="T28" s="84">
        <v>1.77</v>
      </c>
      <c r="U28" s="79">
        <v>2.5</v>
      </c>
      <c r="AC28" t="s">
        <v>18</v>
      </c>
      <c r="AE28" t="s">
        <v>194</v>
      </c>
    </row>
    <row r="29" spans="1:31" ht="12.75">
      <c r="A29" s="56"/>
      <c r="B29" s="3"/>
      <c r="C29" s="3"/>
      <c r="D29" s="3"/>
      <c r="E29" s="3"/>
      <c r="F29" s="3"/>
      <c r="G29" s="3"/>
      <c r="H29" s="3"/>
      <c r="I29" s="3"/>
      <c r="J29" s="3"/>
      <c r="K29" s="3"/>
      <c r="L29" s="19"/>
      <c r="M29" s="6"/>
      <c r="N29" s="80" t="s">
        <v>148</v>
      </c>
      <c r="O29" s="81">
        <v>1.43</v>
      </c>
      <c r="P29" s="81">
        <v>1.45</v>
      </c>
      <c r="Q29" s="81">
        <v>1.54</v>
      </c>
      <c r="R29" s="81">
        <v>1.58</v>
      </c>
      <c r="S29" s="81">
        <v>1.28</v>
      </c>
      <c r="T29" s="81">
        <v>1.63</v>
      </c>
      <c r="U29" s="82">
        <v>2.5</v>
      </c>
      <c r="AC29" t="s">
        <v>18</v>
      </c>
      <c r="AE29" t="s">
        <v>198</v>
      </c>
    </row>
    <row r="30" spans="1:31" ht="13.5" thickBot="1">
      <c r="A30" s="22" t="s">
        <v>19</v>
      </c>
      <c r="B30" s="153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6"/>
      <c r="N30" s="83" t="s">
        <v>149</v>
      </c>
      <c r="O30" s="84">
        <v>1.64</v>
      </c>
      <c r="P30" s="84">
        <v>1.46</v>
      </c>
      <c r="Q30" s="84">
        <v>1.29</v>
      </c>
      <c r="R30" s="84">
        <v>1.02</v>
      </c>
      <c r="S30" s="84">
        <v>1.27</v>
      </c>
      <c r="T30" s="84">
        <v>1.61</v>
      </c>
      <c r="U30" s="79">
        <v>2.5</v>
      </c>
      <c r="AC30" t="s">
        <v>18</v>
      </c>
      <c r="AE30" t="s">
        <v>193</v>
      </c>
    </row>
    <row r="31" spans="1:21" ht="12.75">
      <c r="A31" s="187" t="s">
        <v>227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6"/>
      <c r="N31" s="80" t="s">
        <v>150</v>
      </c>
      <c r="O31" s="81">
        <v>1.87</v>
      </c>
      <c r="P31" s="81">
        <v>1.73</v>
      </c>
      <c r="Q31" s="81">
        <v>1.72</v>
      </c>
      <c r="R31" s="81">
        <v>1.4</v>
      </c>
      <c r="S31" s="81">
        <v>1.65</v>
      </c>
      <c r="T31" s="81">
        <v>2.02</v>
      </c>
      <c r="U31" s="82">
        <v>2.5</v>
      </c>
    </row>
    <row r="32" spans="1:21" ht="12.75">
      <c r="A32" s="188" t="s">
        <v>225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6"/>
      <c r="N32" s="83" t="s">
        <v>151</v>
      </c>
      <c r="O32" s="84">
        <v>0.79</v>
      </c>
      <c r="P32" s="84">
        <v>0.73</v>
      </c>
      <c r="Q32" s="84">
        <v>0.72</v>
      </c>
      <c r="R32" s="84">
        <v>0.67</v>
      </c>
      <c r="S32" s="84">
        <v>0.67</v>
      </c>
      <c r="T32" s="84">
        <v>1.04</v>
      </c>
      <c r="U32" s="79">
        <v>2.1</v>
      </c>
    </row>
    <row r="33" spans="1:21" ht="13.5" thickBo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6"/>
      <c r="N33" s="80" t="s">
        <v>152</v>
      </c>
      <c r="O33" s="81">
        <v>0.99</v>
      </c>
      <c r="P33" s="81">
        <v>0.88</v>
      </c>
      <c r="Q33" s="81">
        <v>0.89</v>
      </c>
      <c r="R33" s="81">
        <v>0.78</v>
      </c>
      <c r="S33" s="81">
        <v>0.84</v>
      </c>
      <c r="T33" s="81">
        <v>1.48</v>
      </c>
      <c r="U33" s="82">
        <v>2.1</v>
      </c>
    </row>
    <row r="34" spans="1:21" ht="12.75" customHeight="1" thickBot="1">
      <c r="A34" s="229"/>
      <c r="B34" s="229"/>
      <c r="C34" s="229"/>
      <c r="D34" s="229"/>
      <c r="E34" s="229"/>
      <c r="F34" s="229"/>
      <c r="G34" s="3"/>
      <c r="H34" s="226" t="s">
        <v>256</v>
      </c>
      <c r="I34" s="227"/>
      <c r="J34" s="227"/>
      <c r="K34" s="227"/>
      <c r="L34" s="228"/>
      <c r="M34" s="6"/>
      <c r="N34" s="83" t="s">
        <v>153</v>
      </c>
      <c r="O34" s="84">
        <v>1.74</v>
      </c>
      <c r="P34" s="84">
        <v>1.98</v>
      </c>
      <c r="Q34" s="84">
        <v>1.97</v>
      </c>
      <c r="R34" s="84">
        <v>1.84</v>
      </c>
      <c r="S34" s="84">
        <v>1.88</v>
      </c>
      <c r="T34" s="84">
        <v>1.92</v>
      </c>
      <c r="U34" s="79">
        <v>2.4</v>
      </c>
    </row>
    <row r="35" spans="1:21" ht="12.75">
      <c r="A35" s="31" t="s">
        <v>32</v>
      </c>
      <c r="B35" s="14"/>
      <c r="C35" s="15"/>
      <c r="D35" s="15"/>
      <c r="E35" s="15"/>
      <c r="F35" s="16"/>
      <c r="G35" s="2"/>
      <c r="H35" s="230" t="s">
        <v>257</v>
      </c>
      <c r="I35" s="231"/>
      <c r="J35" s="232"/>
      <c r="K35" s="175" t="s">
        <v>255</v>
      </c>
      <c r="L35" s="176"/>
      <c r="M35" s="6"/>
      <c r="N35" s="80" t="s">
        <v>154</v>
      </c>
      <c r="O35" s="81">
        <v>0.91</v>
      </c>
      <c r="P35" s="81">
        <v>0.86</v>
      </c>
      <c r="Q35" s="81">
        <v>0.93</v>
      </c>
      <c r="R35" s="81">
        <v>0.85</v>
      </c>
      <c r="S35" s="81">
        <v>0.82</v>
      </c>
      <c r="T35" s="81">
        <v>0.95</v>
      </c>
      <c r="U35" s="82">
        <v>2.1</v>
      </c>
    </row>
    <row r="36" spans="1:21" ht="12.75">
      <c r="A36" s="20" t="s">
        <v>20</v>
      </c>
      <c r="B36" s="3"/>
      <c r="C36" s="7"/>
      <c r="D36" s="7"/>
      <c r="E36" s="7"/>
      <c r="F36" s="35"/>
      <c r="G36" s="2"/>
      <c r="H36" s="177" t="s">
        <v>253</v>
      </c>
      <c r="I36" s="218"/>
      <c r="J36" s="219"/>
      <c r="K36" s="181" t="s">
        <v>250</v>
      </c>
      <c r="L36" s="174"/>
      <c r="M36" s="6"/>
      <c r="N36" s="83" t="s">
        <v>155</v>
      </c>
      <c r="O36" s="84">
        <v>1.55</v>
      </c>
      <c r="P36" s="84">
        <v>1.59</v>
      </c>
      <c r="Q36" s="84">
        <v>1.35</v>
      </c>
      <c r="R36" s="84">
        <v>1.31</v>
      </c>
      <c r="S36" s="84">
        <v>1.29</v>
      </c>
      <c r="T36" s="84">
        <v>1.65</v>
      </c>
      <c r="U36" s="79">
        <v>2.9</v>
      </c>
    </row>
    <row r="37" spans="1:21" ht="12.75">
      <c r="A37" s="179" t="s">
        <v>21</v>
      </c>
      <c r="B37" s="180"/>
      <c r="C37" s="203" t="s">
        <v>23</v>
      </c>
      <c r="D37" s="204"/>
      <c r="E37" s="204"/>
      <c r="F37" s="205"/>
      <c r="G37" s="2"/>
      <c r="H37" s="177" t="s">
        <v>254</v>
      </c>
      <c r="I37" s="218"/>
      <c r="J37" s="219"/>
      <c r="K37" s="181" t="s">
        <v>251</v>
      </c>
      <c r="L37" s="174"/>
      <c r="M37" s="6"/>
      <c r="N37" s="80" t="s">
        <v>156</v>
      </c>
      <c r="O37" s="81">
        <v>0.9</v>
      </c>
      <c r="P37" s="81">
        <v>1.05</v>
      </c>
      <c r="Q37" s="81">
        <v>0.48</v>
      </c>
      <c r="R37" s="81">
        <v>0.28</v>
      </c>
      <c r="S37" s="81">
        <v>0.57</v>
      </c>
      <c r="T37" s="81">
        <v>0.65</v>
      </c>
      <c r="U37" s="82">
        <v>1.9</v>
      </c>
    </row>
    <row r="38" spans="1:21" ht="12.75">
      <c r="A38" s="221" t="s">
        <v>190</v>
      </c>
      <c r="B38" s="222"/>
      <c r="C38" s="206" t="s">
        <v>24</v>
      </c>
      <c r="D38" s="207"/>
      <c r="E38" s="207"/>
      <c r="F38" s="208"/>
      <c r="G38" s="6"/>
      <c r="H38" s="183" t="s">
        <v>249</v>
      </c>
      <c r="I38" s="210"/>
      <c r="J38" s="184"/>
      <c r="K38" s="209">
        <v>100</v>
      </c>
      <c r="L38" s="211"/>
      <c r="M38" s="6"/>
      <c r="N38" s="83" t="s">
        <v>157</v>
      </c>
      <c r="O38" s="84">
        <v>0.84</v>
      </c>
      <c r="P38" s="84">
        <v>0.67</v>
      </c>
      <c r="Q38" s="84">
        <v>0.59</v>
      </c>
      <c r="R38" s="84">
        <v>0.56</v>
      </c>
      <c r="S38" s="84">
        <v>0.58</v>
      </c>
      <c r="T38" s="84">
        <v>0.73</v>
      </c>
      <c r="U38" s="79">
        <v>2.2</v>
      </c>
    </row>
    <row r="39" spans="1:21" ht="12.75">
      <c r="A39" s="223">
        <v>150</v>
      </c>
      <c r="B39" s="224"/>
      <c r="C39" s="209" t="s">
        <v>25</v>
      </c>
      <c r="D39" s="210"/>
      <c r="E39" s="210"/>
      <c r="F39" s="211"/>
      <c r="G39" s="6"/>
      <c r="H39" s="183" t="s">
        <v>248</v>
      </c>
      <c r="I39" s="210"/>
      <c r="J39" s="184"/>
      <c r="K39" s="209">
        <v>150</v>
      </c>
      <c r="L39" s="211"/>
      <c r="M39" s="6"/>
      <c r="N39" s="80" t="s">
        <v>158</v>
      </c>
      <c r="O39" s="81">
        <v>1.84</v>
      </c>
      <c r="P39" s="81">
        <v>1.72</v>
      </c>
      <c r="Q39" s="81">
        <v>1.68</v>
      </c>
      <c r="R39" s="81">
        <v>1.46</v>
      </c>
      <c r="S39" s="81">
        <v>1.53</v>
      </c>
      <c r="T39" s="81">
        <v>1.97</v>
      </c>
      <c r="U39" s="82">
        <v>2.6</v>
      </c>
    </row>
    <row r="40" spans="1:21" ht="12.75">
      <c r="A40" s="192">
        <v>120</v>
      </c>
      <c r="B40" s="182"/>
      <c r="C40" s="209" t="s">
        <v>26</v>
      </c>
      <c r="D40" s="210"/>
      <c r="E40" s="210"/>
      <c r="F40" s="211"/>
      <c r="G40" s="6"/>
      <c r="H40" s="183" t="s">
        <v>244</v>
      </c>
      <c r="I40" s="210"/>
      <c r="J40" s="184"/>
      <c r="K40" s="209">
        <v>35</v>
      </c>
      <c r="L40" s="211"/>
      <c r="M40" s="6"/>
      <c r="N40" s="83" t="s">
        <v>159</v>
      </c>
      <c r="O40" s="84">
        <v>1.86</v>
      </c>
      <c r="P40" s="84">
        <v>1.69</v>
      </c>
      <c r="Q40" s="84">
        <v>1.62</v>
      </c>
      <c r="R40" s="84">
        <v>1.51</v>
      </c>
      <c r="S40" s="84">
        <v>1.57</v>
      </c>
      <c r="T40" s="84">
        <v>2.16</v>
      </c>
      <c r="U40" s="79">
        <v>2.5</v>
      </c>
    </row>
    <row r="41" spans="1:21" ht="12.75">
      <c r="A41" s="192">
        <v>90</v>
      </c>
      <c r="B41" s="182"/>
      <c r="C41" s="209" t="s">
        <v>27</v>
      </c>
      <c r="D41" s="210"/>
      <c r="E41" s="210"/>
      <c r="F41" s="211"/>
      <c r="G41" s="6"/>
      <c r="H41" s="183" t="s">
        <v>245</v>
      </c>
      <c r="I41" s="210"/>
      <c r="J41" s="184"/>
      <c r="K41" s="209">
        <v>4</v>
      </c>
      <c r="L41" s="211"/>
      <c r="M41" s="6"/>
      <c r="N41" s="80" t="s">
        <v>160</v>
      </c>
      <c r="O41" s="81">
        <v>0.77</v>
      </c>
      <c r="P41" s="81">
        <v>0.76</v>
      </c>
      <c r="Q41" s="81">
        <v>1.47</v>
      </c>
      <c r="R41" s="81">
        <v>0.81</v>
      </c>
      <c r="S41" s="81">
        <v>0.94</v>
      </c>
      <c r="T41" s="81">
        <v>1.38</v>
      </c>
      <c r="U41" s="82">
        <v>2.6</v>
      </c>
    </row>
    <row r="42" spans="1:21" ht="13.5" thickBot="1">
      <c r="A42" s="185">
        <v>45</v>
      </c>
      <c r="B42" s="186"/>
      <c r="C42" s="189" t="s">
        <v>28</v>
      </c>
      <c r="D42" s="190"/>
      <c r="E42" s="190"/>
      <c r="F42" s="191"/>
      <c r="G42" s="6"/>
      <c r="H42" s="183" t="s">
        <v>246</v>
      </c>
      <c r="I42" s="210"/>
      <c r="J42" s="184"/>
      <c r="K42" s="209">
        <v>15</v>
      </c>
      <c r="L42" s="211"/>
      <c r="M42" s="6"/>
      <c r="N42" s="83" t="s">
        <v>161</v>
      </c>
      <c r="O42" s="84">
        <v>0.78</v>
      </c>
      <c r="P42" s="84">
        <v>1.22</v>
      </c>
      <c r="Q42" s="84">
        <v>1.42</v>
      </c>
      <c r="R42" s="84">
        <v>1.7</v>
      </c>
      <c r="S42" s="84">
        <v>1.35</v>
      </c>
      <c r="T42" s="84">
        <v>1.3</v>
      </c>
      <c r="U42" s="79">
        <v>2.5</v>
      </c>
    </row>
    <row r="43" spans="1:21" ht="13.5" thickBot="1">
      <c r="A43" s="28" t="s">
        <v>188</v>
      </c>
      <c r="B43" s="28"/>
      <c r="C43" s="28"/>
      <c r="D43" s="28"/>
      <c r="E43" s="28"/>
      <c r="F43" s="28"/>
      <c r="G43" s="6"/>
      <c r="H43" s="185" t="s">
        <v>247</v>
      </c>
      <c r="I43" s="186"/>
      <c r="J43" s="186"/>
      <c r="K43" s="186">
        <v>25</v>
      </c>
      <c r="L43" s="178"/>
      <c r="M43" s="6"/>
      <c r="N43" s="80" t="s">
        <v>162</v>
      </c>
      <c r="O43" s="81">
        <v>1.81</v>
      </c>
      <c r="P43" s="81">
        <v>1.54</v>
      </c>
      <c r="Q43" s="81">
        <v>1.31</v>
      </c>
      <c r="R43" s="81">
        <v>1.06</v>
      </c>
      <c r="S43" s="81">
        <v>1.19</v>
      </c>
      <c r="T43" s="81">
        <v>1.84</v>
      </c>
      <c r="U43" s="82">
        <v>2.6</v>
      </c>
    </row>
    <row r="44" spans="1:21" ht="12.75">
      <c r="A44" s="144" t="s">
        <v>189</v>
      </c>
      <c r="B44" s="144"/>
      <c r="C44" s="144"/>
      <c r="D44" s="144"/>
      <c r="E44" s="144"/>
      <c r="F44" s="144"/>
      <c r="H44" s="146" t="s">
        <v>252</v>
      </c>
      <c r="I44" s="146"/>
      <c r="J44" s="147"/>
      <c r="M44" s="6"/>
      <c r="N44" s="83" t="s">
        <v>163</v>
      </c>
      <c r="O44" s="84">
        <v>1.67</v>
      </c>
      <c r="P44" s="84">
        <v>1.61</v>
      </c>
      <c r="Q44" s="84">
        <v>1.45</v>
      </c>
      <c r="R44" s="84">
        <v>1.38</v>
      </c>
      <c r="S44" s="84">
        <v>1.5</v>
      </c>
      <c r="T44" s="84">
        <v>1.66</v>
      </c>
      <c r="U44" s="79">
        <v>2.4</v>
      </c>
    </row>
    <row r="45" spans="1:21" ht="12.75">
      <c r="A45" s="6"/>
      <c r="B45" s="6"/>
      <c r="C45" s="6"/>
      <c r="D45" s="6"/>
      <c r="E45" s="6"/>
      <c r="F45" s="6"/>
      <c r="G45" s="6"/>
      <c r="H45" s="6"/>
      <c r="I45" s="146"/>
      <c r="J45" s="147"/>
      <c r="K45" s="6"/>
      <c r="L45" s="6"/>
      <c r="M45" s="6"/>
      <c r="N45" s="6" t="s">
        <v>18</v>
      </c>
      <c r="O45" s="6"/>
      <c r="P45" s="6"/>
      <c r="Q45" s="6"/>
      <c r="R45" s="6"/>
      <c r="S45" s="6"/>
      <c r="T45" s="6"/>
      <c r="U45" s="6"/>
    </row>
    <row r="46" spans="1:2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 t="s">
        <v>221</v>
      </c>
      <c r="O46" s="6"/>
      <c r="P46" s="6"/>
      <c r="Q46" s="6"/>
      <c r="R46" s="6"/>
      <c r="S46" s="6"/>
      <c r="T46" s="6"/>
      <c r="U46" s="6"/>
    </row>
  </sheetData>
  <sheetProtection sheet="1" objects="1" scenarios="1"/>
  <mergeCells count="67">
    <mergeCell ref="B28:K28"/>
    <mergeCell ref="N1:U1"/>
    <mergeCell ref="N2:U2"/>
    <mergeCell ref="B2:E2"/>
    <mergeCell ref="K2:L2"/>
    <mergeCell ref="B7:B8"/>
    <mergeCell ref="B18:H18"/>
    <mergeCell ref="I18:K18"/>
    <mergeCell ref="B12:B13"/>
    <mergeCell ref="G12:G13"/>
    <mergeCell ref="P4:P5"/>
    <mergeCell ref="N3:U3"/>
    <mergeCell ref="D7:D8"/>
    <mergeCell ref="E7:E8"/>
    <mergeCell ref="F7:F8"/>
    <mergeCell ref="G7:G8"/>
    <mergeCell ref="U4:U5"/>
    <mergeCell ref="T4:T5"/>
    <mergeCell ref="S4:S5"/>
    <mergeCell ref="R4:R5"/>
    <mergeCell ref="Q4:Q5"/>
    <mergeCell ref="A32:L32"/>
    <mergeCell ref="O4:O5"/>
    <mergeCell ref="N4:N5"/>
    <mergeCell ref="J12:J13"/>
    <mergeCell ref="A31:L31"/>
    <mergeCell ref="H12:H13"/>
    <mergeCell ref="I12:I13"/>
    <mergeCell ref="H7:H8"/>
    <mergeCell ref="D12:D13"/>
    <mergeCell ref="A38:B38"/>
    <mergeCell ref="A39:B39"/>
    <mergeCell ref="A33:L33"/>
    <mergeCell ref="H36:J36"/>
    <mergeCell ref="K38:L38"/>
    <mergeCell ref="H38:J38"/>
    <mergeCell ref="K39:L39"/>
    <mergeCell ref="H34:L34"/>
    <mergeCell ref="A34:F34"/>
    <mergeCell ref="H35:J35"/>
    <mergeCell ref="E12:E13"/>
    <mergeCell ref="C7:C8"/>
    <mergeCell ref="C12:C13"/>
    <mergeCell ref="F12:F13"/>
    <mergeCell ref="K37:L37"/>
    <mergeCell ref="K36:L36"/>
    <mergeCell ref="K35:L35"/>
    <mergeCell ref="H37:J37"/>
    <mergeCell ref="H39:J39"/>
    <mergeCell ref="A41:B41"/>
    <mergeCell ref="A42:B42"/>
    <mergeCell ref="C37:F37"/>
    <mergeCell ref="C38:F38"/>
    <mergeCell ref="C39:F39"/>
    <mergeCell ref="C40:F40"/>
    <mergeCell ref="C41:F41"/>
    <mergeCell ref="C42:F42"/>
    <mergeCell ref="A37:B37"/>
    <mergeCell ref="A40:B40"/>
    <mergeCell ref="H42:J42"/>
    <mergeCell ref="H43:J43"/>
    <mergeCell ref="K40:L40"/>
    <mergeCell ref="K41:L41"/>
    <mergeCell ref="K42:L42"/>
    <mergeCell ref="H41:J41"/>
    <mergeCell ref="H40:J40"/>
    <mergeCell ref="K43:L43"/>
  </mergeCells>
  <dataValidations count="1">
    <dataValidation type="list" allowBlank="1" showInputMessage="1" showErrorMessage="1" sqref="B25:B26">
      <formula1>$AE$25:$AE$30</formula1>
    </dataValidation>
  </dataValidations>
  <printOptions horizontalCentered="1" verticalCentered="1"/>
  <pageMargins left="0.75" right="0.75" top="1" bottom="1" header="0.75" footer="0.5"/>
  <pageSetup horizontalDpi="300" verticalDpi="300" orientation="portrait" r:id="rId1"/>
  <headerFooter alignWithMargins="0">
    <oddHeader>&amp;C&amp;"Arial,Bold"&amp;12Liquid Manure Production and Storage Estimate</oddHead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workbookViewId="0" topLeftCell="A1">
      <selection activeCell="C20" sqref="C20"/>
    </sheetView>
  </sheetViews>
  <sheetFormatPr defaultColWidth="9.140625" defaultRowHeight="12.75"/>
  <cols>
    <col min="1" max="1" width="1.7109375" style="0" customWidth="1"/>
    <col min="2" max="2" width="20.7109375" style="0" customWidth="1"/>
    <col min="3" max="3" width="12.7109375" style="0" customWidth="1"/>
    <col min="4" max="4" width="2.57421875" style="0" customWidth="1"/>
    <col min="5" max="5" width="9.00390625" style="0" customWidth="1"/>
    <col min="6" max="6" width="2.7109375" style="0" customWidth="1"/>
    <col min="8" max="8" width="11.140625" style="0" customWidth="1"/>
    <col min="9" max="9" width="1.7109375" style="0" customWidth="1"/>
  </cols>
  <sheetData>
    <row r="1" spans="1:9" ht="12" customHeight="1">
      <c r="A1" s="55"/>
      <c r="B1" s="39"/>
      <c r="C1" s="39"/>
      <c r="D1" s="39"/>
      <c r="E1" s="39"/>
      <c r="F1" s="39"/>
      <c r="G1" s="39"/>
      <c r="H1" s="39"/>
      <c r="I1" s="40"/>
    </row>
    <row r="2" spans="1:9" ht="15.75">
      <c r="A2" s="56"/>
      <c r="B2" s="262" t="s">
        <v>117</v>
      </c>
      <c r="C2" s="262"/>
      <c r="D2" s="262"/>
      <c r="E2" s="262"/>
      <c r="F2" s="262"/>
      <c r="G2" s="262"/>
      <c r="H2" s="262"/>
      <c r="I2" s="57"/>
    </row>
    <row r="3" spans="1:9" ht="15.75">
      <c r="A3" s="56"/>
      <c r="B3" s="261" t="s">
        <v>260</v>
      </c>
      <c r="C3" s="261"/>
      <c r="D3" s="261"/>
      <c r="E3" s="261"/>
      <c r="F3" s="261"/>
      <c r="G3" s="261"/>
      <c r="H3" s="261"/>
      <c r="I3" s="57"/>
    </row>
    <row r="4" spans="1:9" ht="15.75">
      <c r="A4" s="56"/>
      <c r="B4" s="261" t="s">
        <v>259</v>
      </c>
      <c r="C4" s="261"/>
      <c r="D4" s="261"/>
      <c r="E4" s="261"/>
      <c r="F4" s="261"/>
      <c r="G4" s="261"/>
      <c r="H4" s="261"/>
      <c r="I4" s="57"/>
    </row>
    <row r="5" spans="1:9" ht="15.75">
      <c r="A5" s="56"/>
      <c r="B5" s="62"/>
      <c r="C5" s="62"/>
      <c r="D5" s="62"/>
      <c r="E5" s="62"/>
      <c r="F5" s="62"/>
      <c r="G5" s="62"/>
      <c r="H5" s="62"/>
      <c r="I5" s="57"/>
    </row>
    <row r="6" spans="1:9" ht="15.75">
      <c r="A6" s="56"/>
      <c r="B6" s="263" t="s">
        <v>17</v>
      </c>
      <c r="C6" s="264"/>
      <c r="D6" s="269" t="s">
        <v>58</v>
      </c>
      <c r="E6" s="270"/>
      <c r="F6" s="270"/>
      <c r="G6" s="270"/>
      <c r="H6" s="271"/>
      <c r="I6" s="57"/>
    </row>
    <row r="7" spans="1:9" ht="15.75">
      <c r="A7" s="56"/>
      <c r="B7" s="265"/>
      <c r="C7" s="266"/>
      <c r="D7" s="274" t="s">
        <v>55</v>
      </c>
      <c r="E7" s="275"/>
      <c r="F7" s="269" t="s">
        <v>56</v>
      </c>
      <c r="G7" s="271"/>
      <c r="H7" s="159" t="s">
        <v>118</v>
      </c>
      <c r="I7" s="57"/>
    </row>
    <row r="8" spans="1:9" ht="15.75">
      <c r="A8" s="56"/>
      <c r="B8" s="249" t="s">
        <v>203</v>
      </c>
      <c r="C8" s="249"/>
      <c r="D8" s="272">
        <v>138</v>
      </c>
      <c r="E8" s="273"/>
      <c r="F8" s="272">
        <v>92</v>
      </c>
      <c r="G8" s="273"/>
      <c r="H8" s="72">
        <v>69</v>
      </c>
      <c r="I8" s="57"/>
    </row>
    <row r="9" spans="1:9" ht="15.75">
      <c r="A9" s="56"/>
      <c r="B9" s="249" t="s">
        <v>204</v>
      </c>
      <c r="C9" s="249"/>
      <c r="D9" s="272">
        <v>50</v>
      </c>
      <c r="E9" s="273"/>
      <c r="F9" s="272">
        <v>33</v>
      </c>
      <c r="G9" s="273"/>
      <c r="H9" s="72">
        <v>25</v>
      </c>
      <c r="I9" s="57"/>
    </row>
    <row r="10" spans="1:9" ht="15.75">
      <c r="A10" s="56"/>
      <c r="B10" s="249" t="s">
        <v>205</v>
      </c>
      <c r="C10" s="249"/>
      <c r="D10" s="272">
        <v>127</v>
      </c>
      <c r="E10" s="273"/>
      <c r="F10" s="272">
        <v>85</v>
      </c>
      <c r="G10" s="273"/>
      <c r="H10" s="72">
        <v>64</v>
      </c>
      <c r="I10" s="57"/>
    </row>
    <row r="11" spans="1:9" ht="15.75">
      <c r="A11" s="56"/>
      <c r="B11" s="249" t="s">
        <v>206</v>
      </c>
      <c r="C11" s="249"/>
      <c r="D11" s="272">
        <v>92</v>
      </c>
      <c r="E11" s="273"/>
      <c r="F11" s="272">
        <v>61</v>
      </c>
      <c r="G11" s="273"/>
      <c r="H11" s="72">
        <v>46</v>
      </c>
      <c r="I11" s="57"/>
    </row>
    <row r="12" spans="1:9" ht="15.75">
      <c r="A12" s="56"/>
      <c r="B12" s="249" t="s">
        <v>207</v>
      </c>
      <c r="C12" s="249"/>
      <c r="D12" s="272">
        <v>42</v>
      </c>
      <c r="E12" s="273"/>
      <c r="F12" s="272">
        <v>28</v>
      </c>
      <c r="G12" s="273"/>
      <c r="H12" s="72">
        <v>21</v>
      </c>
      <c r="I12" s="57"/>
    </row>
    <row r="13" spans="1:9" ht="15.75">
      <c r="A13" s="56"/>
      <c r="B13" s="249" t="s">
        <v>208</v>
      </c>
      <c r="C13" s="249"/>
      <c r="D13" s="272">
        <v>63</v>
      </c>
      <c r="E13" s="273"/>
      <c r="F13" s="272">
        <v>43</v>
      </c>
      <c r="G13" s="273"/>
      <c r="H13" s="72">
        <v>31</v>
      </c>
      <c r="I13" s="57"/>
    </row>
    <row r="14" spans="1:9" ht="15.75">
      <c r="A14" s="56"/>
      <c r="B14" s="249" t="s">
        <v>209</v>
      </c>
      <c r="C14" s="249"/>
      <c r="D14" s="272">
        <v>34</v>
      </c>
      <c r="E14" s="273"/>
      <c r="F14" s="272">
        <v>23</v>
      </c>
      <c r="G14" s="273"/>
      <c r="H14" s="72">
        <v>17</v>
      </c>
      <c r="I14" s="57"/>
    </row>
    <row r="15" spans="1:9" ht="15.75">
      <c r="A15" s="56"/>
      <c r="B15" s="249" t="s">
        <v>210</v>
      </c>
      <c r="C15" s="249"/>
      <c r="D15" s="272">
        <v>1.4</v>
      </c>
      <c r="E15" s="273"/>
      <c r="F15" s="272">
        <v>0.95</v>
      </c>
      <c r="G15" s="273"/>
      <c r="H15" s="72">
        <v>0.7</v>
      </c>
      <c r="I15" s="57"/>
    </row>
    <row r="16" spans="1:9" ht="15.75">
      <c r="A16" s="56"/>
      <c r="B16" s="249" t="s">
        <v>57</v>
      </c>
      <c r="C16" s="249"/>
      <c r="D16" s="272">
        <v>1.3</v>
      </c>
      <c r="E16" s="273"/>
      <c r="F16" s="272">
        <v>0.9</v>
      </c>
      <c r="G16" s="273"/>
      <c r="H16" s="72">
        <v>0.65</v>
      </c>
      <c r="I16" s="57"/>
    </row>
    <row r="17" spans="1:9" ht="15.75">
      <c r="A17" s="56"/>
      <c r="B17" s="249" t="s">
        <v>13</v>
      </c>
      <c r="C17" s="249"/>
      <c r="D17" s="272">
        <v>12.2</v>
      </c>
      <c r="E17" s="273"/>
      <c r="F17" s="272">
        <v>8.2</v>
      </c>
      <c r="G17" s="273"/>
      <c r="H17" s="72">
        <v>6.2</v>
      </c>
      <c r="I17" s="57"/>
    </row>
    <row r="18" spans="1:9" ht="15.75">
      <c r="A18" s="56"/>
      <c r="B18" s="249" t="s">
        <v>14</v>
      </c>
      <c r="C18" s="249"/>
      <c r="D18" s="272">
        <v>136</v>
      </c>
      <c r="E18" s="273"/>
      <c r="F18" s="272">
        <v>91</v>
      </c>
      <c r="G18" s="273"/>
      <c r="H18" s="72">
        <v>68</v>
      </c>
      <c r="I18" s="57"/>
    </row>
    <row r="19" spans="1:9" ht="15.75">
      <c r="A19" s="56"/>
      <c r="B19" s="267" t="s">
        <v>18</v>
      </c>
      <c r="C19" s="267"/>
      <c r="D19" s="267"/>
      <c r="E19" s="267"/>
      <c r="F19" s="267"/>
      <c r="G19" s="267"/>
      <c r="H19" s="267"/>
      <c r="I19" s="57"/>
    </row>
    <row r="20" spans="1:9" ht="15.75">
      <c r="A20" s="56"/>
      <c r="B20" s="61" t="s">
        <v>264</v>
      </c>
      <c r="C20" s="130" t="s">
        <v>18</v>
      </c>
      <c r="D20" s="74"/>
      <c r="E20" s="74"/>
      <c r="F20" s="74"/>
      <c r="G20" s="74"/>
      <c r="H20" s="74"/>
      <c r="I20" s="57"/>
    </row>
    <row r="21" spans="1:9" ht="15.75">
      <c r="A21" s="56"/>
      <c r="B21" s="268"/>
      <c r="C21" s="268"/>
      <c r="D21" s="268"/>
      <c r="E21" s="268"/>
      <c r="F21" s="268"/>
      <c r="G21" s="268"/>
      <c r="H21" s="268"/>
      <c r="I21" s="57"/>
    </row>
    <row r="22" spans="1:9" ht="15" customHeight="1">
      <c r="A22" s="56"/>
      <c r="B22" s="257" t="s">
        <v>63</v>
      </c>
      <c r="C22" s="257" t="s">
        <v>59</v>
      </c>
      <c r="D22" s="251" t="s">
        <v>3</v>
      </c>
      <c r="E22" s="260">
        <v>100</v>
      </c>
      <c r="F22" s="254" t="s">
        <v>1</v>
      </c>
      <c r="G22" s="250" t="s">
        <v>61</v>
      </c>
      <c r="H22" s="250" t="s">
        <v>62</v>
      </c>
      <c r="I22" s="57"/>
    </row>
    <row r="23" spans="1:9" ht="15" customHeight="1">
      <c r="A23" s="56"/>
      <c r="B23" s="258"/>
      <c r="C23" s="258"/>
      <c r="D23" s="252"/>
      <c r="E23" s="260"/>
      <c r="F23" s="255"/>
      <c r="G23" s="250"/>
      <c r="H23" s="250"/>
      <c r="I23" s="57"/>
    </row>
    <row r="24" spans="1:9" ht="15" customHeight="1">
      <c r="A24" s="56"/>
      <c r="B24" s="259"/>
      <c r="C24" s="259"/>
      <c r="D24" s="253"/>
      <c r="E24" s="260"/>
      <c r="F24" s="256"/>
      <c r="G24" s="250"/>
      <c r="H24" s="250"/>
      <c r="I24" s="57"/>
    </row>
    <row r="25" spans="1:11" ht="15.75">
      <c r="A25" s="56"/>
      <c r="B25" s="124" t="s">
        <v>18</v>
      </c>
      <c r="C25" s="160" t="s">
        <v>18</v>
      </c>
      <c r="D25" s="156" t="s">
        <v>3</v>
      </c>
      <c r="E25" s="157">
        <v>100</v>
      </c>
      <c r="F25" s="158" t="s">
        <v>1</v>
      </c>
      <c r="G25" s="125" t="s">
        <v>18</v>
      </c>
      <c r="H25" s="63" t="str">
        <f>IF(B25=" "," ",C25/100*G25)</f>
        <v> </v>
      </c>
      <c r="I25" s="57"/>
      <c r="K25" t="s">
        <v>18</v>
      </c>
    </row>
    <row r="26" spans="1:9" ht="15.75">
      <c r="A26" s="56"/>
      <c r="B26" s="124" t="s">
        <v>18</v>
      </c>
      <c r="C26" s="160" t="s">
        <v>18</v>
      </c>
      <c r="D26" s="156" t="s">
        <v>3</v>
      </c>
      <c r="E26" s="157">
        <v>100</v>
      </c>
      <c r="F26" s="158" t="s">
        <v>1</v>
      </c>
      <c r="G26" s="125" t="s">
        <v>18</v>
      </c>
      <c r="H26" s="63" t="str">
        <f>IF(B26=" "," ",C26/100*G26)</f>
        <v> </v>
      </c>
      <c r="I26" s="57"/>
    </row>
    <row r="27" spans="1:9" ht="15.75">
      <c r="A27" s="56"/>
      <c r="B27" s="124" t="s">
        <v>18</v>
      </c>
      <c r="C27" s="160" t="s">
        <v>18</v>
      </c>
      <c r="D27" s="156" t="s">
        <v>3</v>
      </c>
      <c r="E27" s="157">
        <v>100</v>
      </c>
      <c r="F27" s="158" t="s">
        <v>1</v>
      </c>
      <c r="G27" s="125" t="s">
        <v>18</v>
      </c>
      <c r="H27" s="63" t="str">
        <f>IF(B27=" "," ",C27/100*G27)</f>
        <v> </v>
      </c>
      <c r="I27" s="57"/>
    </row>
    <row r="28" spans="1:9" ht="15.75">
      <c r="A28" s="56"/>
      <c r="B28" s="124" t="s">
        <v>18</v>
      </c>
      <c r="C28" s="160" t="s">
        <v>18</v>
      </c>
      <c r="D28" s="156" t="s">
        <v>3</v>
      </c>
      <c r="E28" s="157">
        <v>100</v>
      </c>
      <c r="F28" s="158" t="s">
        <v>1</v>
      </c>
      <c r="G28" s="125" t="s">
        <v>18</v>
      </c>
      <c r="H28" s="63" t="str">
        <f>IF(B28=" "," ",C28/100*G28)</f>
        <v> </v>
      </c>
      <c r="I28" s="57"/>
    </row>
    <row r="29" spans="1:9" ht="15.75">
      <c r="A29" s="56"/>
      <c r="B29" s="74"/>
      <c r="C29" s="74"/>
      <c r="D29" s="276" t="s">
        <v>64</v>
      </c>
      <c r="E29" s="277"/>
      <c r="F29" s="277"/>
      <c r="G29" s="278"/>
      <c r="H29" s="63" t="str">
        <f>IF(H25=" "," ",SUM(H25:H28))</f>
        <v> </v>
      </c>
      <c r="I29" s="57"/>
    </row>
    <row r="30" spans="1:9" ht="12" customHeight="1">
      <c r="A30" s="56"/>
      <c r="B30" s="62"/>
      <c r="C30" s="62"/>
      <c r="D30" s="62"/>
      <c r="E30" s="62"/>
      <c r="F30" s="62"/>
      <c r="G30" s="62"/>
      <c r="H30" s="62"/>
      <c r="I30" s="57"/>
    </row>
    <row r="31" spans="1:9" ht="15.75">
      <c r="A31" s="56"/>
      <c r="B31" s="261" t="s">
        <v>263</v>
      </c>
      <c r="C31" s="261"/>
      <c r="D31" s="261"/>
      <c r="E31" s="261"/>
      <c r="F31" s="261"/>
      <c r="G31" s="261"/>
      <c r="H31" s="261"/>
      <c r="I31" s="57"/>
    </row>
    <row r="32" spans="1:9" ht="15.75">
      <c r="A32" s="56"/>
      <c r="B32" s="261" t="s">
        <v>60</v>
      </c>
      <c r="C32" s="261"/>
      <c r="D32" s="261"/>
      <c r="E32" s="261"/>
      <c r="F32" s="261"/>
      <c r="G32" s="261"/>
      <c r="H32" s="261"/>
      <c r="I32" s="57"/>
    </row>
    <row r="33" spans="1:9" ht="4.5" customHeight="1">
      <c r="A33" s="56"/>
      <c r="B33" s="73"/>
      <c r="C33" s="73"/>
      <c r="D33" s="73"/>
      <c r="E33" s="73"/>
      <c r="F33" s="73"/>
      <c r="G33" s="73"/>
      <c r="H33" s="73"/>
      <c r="I33" s="57"/>
    </row>
    <row r="34" spans="1:9" ht="15.75">
      <c r="A34" s="56"/>
      <c r="B34" s="62" t="s">
        <v>217</v>
      </c>
      <c r="C34" s="62"/>
      <c r="D34" s="62"/>
      <c r="E34" s="62"/>
      <c r="F34" s="62"/>
      <c r="G34" s="62"/>
      <c r="H34" s="62"/>
      <c r="I34" s="57"/>
    </row>
    <row r="35" spans="1:9" ht="15.75">
      <c r="A35" s="56"/>
      <c r="B35" s="261" t="s">
        <v>218</v>
      </c>
      <c r="C35" s="261"/>
      <c r="D35" s="261"/>
      <c r="E35" s="261"/>
      <c r="F35" s="261"/>
      <c r="G35" s="261"/>
      <c r="H35" s="261"/>
      <c r="I35" s="57"/>
    </row>
    <row r="36" spans="1:9" ht="15.75">
      <c r="A36" s="56"/>
      <c r="B36" s="261" t="s">
        <v>262</v>
      </c>
      <c r="C36" s="261"/>
      <c r="D36" s="261"/>
      <c r="E36" s="261"/>
      <c r="F36" s="261"/>
      <c r="G36" s="261"/>
      <c r="H36" s="261"/>
      <c r="I36" s="57"/>
    </row>
    <row r="37" spans="1:9" ht="15.75">
      <c r="A37" s="56"/>
      <c r="B37" s="73" t="s">
        <v>261</v>
      </c>
      <c r="C37" s="73"/>
      <c r="D37" s="73"/>
      <c r="E37" s="73"/>
      <c r="F37" s="73"/>
      <c r="G37" s="73"/>
      <c r="H37" s="73"/>
      <c r="I37" s="57"/>
    </row>
    <row r="38" spans="1:9" ht="12" customHeight="1" thickBot="1">
      <c r="A38" s="58"/>
      <c r="B38" s="76"/>
      <c r="C38" s="76"/>
      <c r="D38" s="76"/>
      <c r="E38" s="76"/>
      <c r="F38" s="76"/>
      <c r="G38" s="76"/>
      <c r="H38" s="76"/>
      <c r="I38" s="59"/>
    </row>
  </sheetData>
  <sheetProtection sheet="1" objects="1" scenarios="1"/>
  <mergeCells count="54">
    <mergeCell ref="D29:G29"/>
    <mergeCell ref="F15:G15"/>
    <mergeCell ref="F16:G16"/>
    <mergeCell ref="F17:G17"/>
    <mergeCell ref="F18:G18"/>
    <mergeCell ref="D17:E17"/>
    <mergeCell ref="D18:E18"/>
    <mergeCell ref="F13:G13"/>
    <mergeCell ref="F14:G14"/>
    <mergeCell ref="F7:G7"/>
    <mergeCell ref="F8:G8"/>
    <mergeCell ref="F9:G9"/>
    <mergeCell ref="F10:G10"/>
    <mergeCell ref="D13:E13"/>
    <mergeCell ref="D14:E14"/>
    <mergeCell ref="D15:E15"/>
    <mergeCell ref="D16:E16"/>
    <mergeCell ref="D6:H6"/>
    <mergeCell ref="D10:E10"/>
    <mergeCell ref="D11:E11"/>
    <mergeCell ref="D12:E12"/>
    <mergeCell ref="D7:E7"/>
    <mergeCell ref="D8:E8"/>
    <mergeCell ref="D9:E9"/>
    <mergeCell ref="F11:G11"/>
    <mergeCell ref="F12:G12"/>
    <mergeCell ref="B35:H35"/>
    <mergeCell ref="B36:H36"/>
    <mergeCell ref="B2:H2"/>
    <mergeCell ref="B3:H3"/>
    <mergeCell ref="B4:H4"/>
    <mergeCell ref="B6:C7"/>
    <mergeCell ref="B19:H19"/>
    <mergeCell ref="B21:H21"/>
    <mergeCell ref="B32:H32"/>
    <mergeCell ref="B31:H31"/>
    <mergeCell ref="H22:H24"/>
    <mergeCell ref="D22:D24"/>
    <mergeCell ref="F22:F24"/>
    <mergeCell ref="B17:C17"/>
    <mergeCell ref="B18:C18"/>
    <mergeCell ref="B22:B24"/>
    <mergeCell ref="G22:G24"/>
    <mergeCell ref="C22:C24"/>
    <mergeCell ref="E22:E24"/>
    <mergeCell ref="B13:C13"/>
    <mergeCell ref="B14:C14"/>
    <mergeCell ref="B15:C15"/>
    <mergeCell ref="B16:C16"/>
    <mergeCell ref="B11:C11"/>
    <mergeCell ref="B12:C12"/>
    <mergeCell ref="B9:C9"/>
    <mergeCell ref="B8:C8"/>
    <mergeCell ref="B10:C10"/>
  </mergeCells>
  <printOptions horizontalCentered="1" verticalCentered="1"/>
  <pageMargins left="0.75" right="0.75" top="1" bottom="1" header="1" footer="0.5"/>
  <pageSetup horizontalDpi="300" verticalDpi="300" orientation="portrait" r:id="rId1"/>
  <headerFooter alignWithMargins="0">
    <oddHeader>&amp;C&amp;"Arial,Bold"&amp;12Land Base Estimate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E4" sqref="E4:F4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0.57421875" style="0" customWidth="1"/>
    <col min="4" max="4" width="7.28125" style="0" customWidth="1"/>
    <col min="5" max="5" width="13.28125" style="0" customWidth="1"/>
    <col min="6" max="6" width="8.7109375" style="0" customWidth="1"/>
    <col min="7" max="8" width="9.421875" style="0" customWidth="1"/>
    <col min="9" max="9" width="2.28125" style="0" customWidth="1"/>
    <col min="10" max="10" width="9.421875" style="0" customWidth="1"/>
    <col min="11" max="11" width="2.28125" style="0" customWidth="1"/>
    <col min="13" max="13" width="10.8515625" style="0" customWidth="1"/>
  </cols>
  <sheetData>
    <row r="1" spans="1:17" ht="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M1" s="279" t="s">
        <v>307</v>
      </c>
      <c r="N1" s="280"/>
      <c r="O1" s="280"/>
      <c r="P1" s="280"/>
      <c r="Q1" s="281"/>
    </row>
    <row r="2" spans="1:17" ht="13.5" thickBot="1">
      <c r="A2" s="5"/>
      <c r="B2" s="103" t="s">
        <v>67</v>
      </c>
      <c r="C2" s="5"/>
      <c r="D2" s="5"/>
      <c r="E2" s="5"/>
      <c r="F2" s="5"/>
      <c r="G2" s="5"/>
      <c r="H2" s="112" t="s">
        <v>116</v>
      </c>
      <c r="I2" s="290" t="s">
        <v>18</v>
      </c>
      <c r="J2" s="290"/>
      <c r="K2" s="5"/>
      <c r="M2" s="172" t="s">
        <v>284</v>
      </c>
      <c r="N2" s="172" t="s">
        <v>285</v>
      </c>
      <c r="O2" s="172" t="s">
        <v>286</v>
      </c>
      <c r="P2" s="172" t="s">
        <v>306</v>
      </c>
      <c r="Q2" s="173" t="s">
        <v>281</v>
      </c>
    </row>
    <row r="3" spans="1:17" ht="6" customHeight="1">
      <c r="A3" s="104"/>
      <c r="B3" s="14"/>
      <c r="C3" s="15"/>
      <c r="D3" s="15"/>
      <c r="E3" s="15"/>
      <c r="F3" s="15"/>
      <c r="G3" s="15"/>
      <c r="H3" s="117"/>
      <c r="I3" s="116"/>
      <c r="J3" s="116"/>
      <c r="K3" s="16"/>
      <c r="M3" s="171">
        <v>0</v>
      </c>
      <c r="N3" s="164"/>
      <c r="O3" s="163"/>
      <c r="P3" s="163"/>
      <c r="Q3" s="163"/>
    </row>
    <row r="4" spans="1:17" ht="13.5" customHeight="1">
      <c r="A4" s="20"/>
      <c r="B4" s="188" t="s">
        <v>175</v>
      </c>
      <c r="C4" s="188"/>
      <c r="D4" s="188"/>
      <c r="E4" s="291" t="s">
        <v>18</v>
      </c>
      <c r="F4" s="291"/>
      <c r="G4" s="293" t="s">
        <v>178</v>
      </c>
      <c r="H4" s="293"/>
      <c r="I4" s="291" t="s">
        <v>18</v>
      </c>
      <c r="J4" s="291"/>
      <c r="K4" s="19"/>
      <c r="M4" s="165" t="s">
        <v>280</v>
      </c>
      <c r="N4" s="166" t="s">
        <v>287</v>
      </c>
      <c r="O4" s="170" t="s">
        <v>282</v>
      </c>
      <c r="P4" s="167">
        <v>13</v>
      </c>
      <c r="Q4" s="168">
        <v>60</v>
      </c>
    </row>
    <row r="5" spans="1:17" ht="13.5" customHeight="1">
      <c r="A5" s="20"/>
      <c r="B5" s="28" t="s">
        <v>115</v>
      </c>
      <c r="C5" s="291" t="s">
        <v>18</v>
      </c>
      <c r="D5" s="291"/>
      <c r="E5" s="3"/>
      <c r="F5" s="3"/>
      <c r="G5" s="3" t="s">
        <v>237</v>
      </c>
      <c r="H5" s="291" t="s">
        <v>18</v>
      </c>
      <c r="I5" s="291"/>
      <c r="J5" s="291"/>
      <c r="K5" s="19"/>
      <c r="M5" s="165" t="s">
        <v>288</v>
      </c>
      <c r="N5" s="166" t="s">
        <v>287</v>
      </c>
      <c r="O5" s="167">
        <v>33.48</v>
      </c>
      <c r="P5" s="167">
        <v>9.11</v>
      </c>
      <c r="Q5" s="167">
        <v>33.41</v>
      </c>
    </row>
    <row r="6" spans="1:17" ht="13.5" customHeight="1">
      <c r="A6" s="20"/>
      <c r="B6" s="188" t="s">
        <v>176</v>
      </c>
      <c r="C6" s="188"/>
      <c r="D6" s="126" t="s">
        <v>18</v>
      </c>
      <c r="E6" s="28" t="s">
        <v>238</v>
      </c>
      <c r="F6" s="126"/>
      <c r="G6" s="225" t="s">
        <v>235</v>
      </c>
      <c r="H6" s="225"/>
      <c r="I6" s="225"/>
      <c r="J6" s="126" t="s">
        <v>18</v>
      </c>
      <c r="K6" s="19"/>
      <c r="M6" s="165" t="s">
        <v>289</v>
      </c>
      <c r="N6" s="166" t="s">
        <v>287</v>
      </c>
      <c r="O6" s="167">
        <v>8</v>
      </c>
      <c r="P6" s="167">
        <v>3.67</v>
      </c>
      <c r="Q6" s="167">
        <v>14.3</v>
      </c>
    </row>
    <row r="7" spans="1:17" ht="14.25" customHeight="1">
      <c r="A7" s="20"/>
      <c r="B7" s="188" t="s">
        <v>177</v>
      </c>
      <c r="C7" s="188"/>
      <c r="D7" s="188"/>
      <c r="E7" s="188"/>
      <c r="F7" s="126" t="s">
        <v>18</v>
      </c>
      <c r="G7" s="28" t="s">
        <v>236</v>
      </c>
      <c r="H7" s="3"/>
      <c r="I7" s="3"/>
      <c r="J7" s="3"/>
      <c r="K7" s="19"/>
      <c r="M7" s="165" t="s">
        <v>274</v>
      </c>
      <c r="N7" s="166" t="s">
        <v>290</v>
      </c>
      <c r="O7" s="167">
        <v>1.45</v>
      </c>
      <c r="P7" s="167">
        <v>0.55</v>
      </c>
      <c r="Q7" s="167">
        <v>1.45</v>
      </c>
    </row>
    <row r="8" spans="1:17" ht="15" customHeight="1">
      <c r="A8" s="20"/>
      <c r="B8" s="188" t="s">
        <v>239</v>
      </c>
      <c r="C8" s="188"/>
      <c r="D8" s="188"/>
      <c r="E8" s="188"/>
      <c r="F8" s="188"/>
      <c r="G8" s="126" t="s">
        <v>18</v>
      </c>
      <c r="H8" s="188" t="s">
        <v>200</v>
      </c>
      <c r="I8" s="188"/>
      <c r="J8" s="3"/>
      <c r="K8" s="19"/>
      <c r="M8" s="165" t="s">
        <v>291</v>
      </c>
      <c r="N8" s="166" t="s">
        <v>287</v>
      </c>
      <c r="O8" s="167">
        <v>37.4</v>
      </c>
      <c r="P8" s="167">
        <v>9.66</v>
      </c>
      <c r="Q8" s="167">
        <v>61.2</v>
      </c>
    </row>
    <row r="9" spans="1:17" ht="13.5" customHeight="1">
      <c r="A9" s="20"/>
      <c r="B9" s="188" t="s">
        <v>179</v>
      </c>
      <c r="C9" s="188"/>
      <c r="D9" s="292" t="s">
        <v>18</v>
      </c>
      <c r="E9" s="291"/>
      <c r="F9" s="293" t="s">
        <v>180</v>
      </c>
      <c r="G9" s="293"/>
      <c r="H9" s="291" t="s">
        <v>18</v>
      </c>
      <c r="I9" s="291"/>
      <c r="J9" s="291"/>
      <c r="K9" s="19"/>
      <c r="M9" s="165" t="s">
        <v>275</v>
      </c>
      <c r="N9" s="166" t="s">
        <v>283</v>
      </c>
      <c r="O9" s="167">
        <v>3</v>
      </c>
      <c r="P9" s="167">
        <v>1.5</v>
      </c>
      <c r="Q9" s="167">
        <v>2.4</v>
      </c>
    </row>
    <row r="10" spans="1:17" ht="9.75" customHeight="1" thickBot="1">
      <c r="A10" s="22"/>
      <c r="B10" s="106"/>
      <c r="C10" s="106"/>
      <c r="D10" s="107"/>
      <c r="E10" s="107"/>
      <c r="F10" s="106"/>
      <c r="G10" s="106"/>
      <c r="H10" s="107"/>
      <c r="I10" s="107"/>
      <c r="J10" s="107"/>
      <c r="K10" s="24"/>
      <c r="M10" s="165" t="s">
        <v>292</v>
      </c>
      <c r="N10" s="166" t="s">
        <v>283</v>
      </c>
      <c r="O10" s="167">
        <v>6.56</v>
      </c>
      <c r="P10" s="167">
        <v>1.4</v>
      </c>
      <c r="Q10" s="167">
        <v>4.2</v>
      </c>
    </row>
    <row r="11" spans="1:17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M11" s="165" t="s">
        <v>276</v>
      </c>
      <c r="N11" s="166" t="s">
        <v>290</v>
      </c>
      <c r="O11" s="167">
        <v>0.9</v>
      </c>
      <c r="P11" s="167">
        <v>0.37</v>
      </c>
      <c r="Q11" s="167">
        <v>0.87</v>
      </c>
    </row>
    <row r="12" spans="1:17" ht="16.5" thickBot="1">
      <c r="A12" s="5"/>
      <c r="B12" s="103" t="s">
        <v>66</v>
      </c>
      <c r="C12" s="5"/>
      <c r="D12" s="5"/>
      <c r="E12" s="5"/>
      <c r="F12" s="5"/>
      <c r="G12" s="5"/>
      <c r="H12" s="5"/>
      <c r="I12" s="5"/>
      <c r="J12" s="5"/>
      <c r="K12" s="5"/>
      <c r="M12" s="165" t="s">
        <v>277</v>
      </c>
      <c r="N12" s="166" t="s">
        <v>287</v>
      </c>
      <c r="O12" s="168">
        <v>9</v>
      </c>
      <c r="P12" s="167">
        <v>3.1</v>
      </c>
      <c r="Q12" s="168">
        <v>9</v>
      </c>
    </row>
    <row r="13" spans="1:17" ht="6" customHeight="1">
      <c r="A13" s="104"/>
      <c r="B13" s="14"/>
      <c r="C13" s="15"/>
      <c r="D13" s="15"/>
      <c r="E13" s="15"/>
      <c r="F13" s="15"/>
      <c r="G13" s="15"/>
      <c r="H13" s="15"/>
      <c r="I13" s="15"/>
      <c r="J13" s="15"/>
      <c r="K13" s="16"/>
      <c r="M13" s="165" t="s">
        <v>279</v>
      </c>
      <c r="N13" s="166" t="s">
        <v>287</v>
      </c>
      <c r="O13" s="167">
        <v>40</v>
      </c>
      <c r="P13" s="167">
        <v>13</v>
      </c>
      <c r="Q13" s="167">
        <v>60</v>
      </c>
    </row>
    <row r="14" spans="1:17" ht="13.5" customHeight="1">
      <c r="A14" s="20"/>
      <c r="B14" s="28" t="s">
        <v>232</v>
      </c>
      <c r="C14" s="28"/>
      <c r="D14" s="28"/>
      <c r="E14" s="28" t="s">
        <v>18</v>
      </c>
      <c r="F14" s="28"/>
      <c r="G14" s="28"/>
      <c r="H14" s="105" t="s">
        <v>18</v>
      </c>
      <c r="I14" s="3"/>
      <c r="J14" s="3"/>
      <c r="K14" s="19"/>
      <c r="M14" s="165" t="s">
        <v>293</v>
      </c>
      <c r="N14" s="166" t="s">
        <v>287</v>
      </c>
      <c r="O14" s="167">
        <v>31.6</v>
      </c>
      <c r="P14" s="167">
        <v>13</v>
      </c>
      <c r="Q14" s="167">
        <v>60</v>
      </c>
    </row>
    <row r="15" spans="1:17" ht="14.25" customHeight="1">
      <c r="A15" s="20"/>
      <c r="B15" s="28" t="s">
        <v>241</v>
      </c>
      <c r="C15" s="28"/>
      <c r="D15" s="145"/>
      <c r="E15" s="138"/>
      <c r="F15" s="105" t="s">
        <v>18</v>
      </c>
      <c r="G15" s="105"/>
      <c r="H15" s="105"/>
      <c r="I15" s="105"/>
      <c r="J15" s="3"/>
      <c r="K15" s="19"/>
      <c r="M15" s="165" t="s">
        <v>294</v>
      </c>
      <c r="N15" s="166" t="s">
        <v>287</v>
      </c>
      <c r="O15" s="167">
        <v>7.55</v>
      </c>
      <c r="P15" s="167">
        <v>3.76</v>
      </c>
      <c r="Q15" s="167">
        <v>5.88</v>
      </c>
    </row>
    <row r="16" spans="1:17" ht="14.25" customHeight="1">
      <c r="A16" s="20"/>
      <c r="B16" s="28" t="s">
        <v>240</v>
      </c>
      <c r="C16" s="28"/>
      <c r="D16" s="28"/>
      <c r="E16" s="139"/>
      <c r="F16" s="105" t="s">
        <v>18</v>
      </c>
      <c r="G16" s="105"/>
      <c r="H16" s="105"/>
      <c r="I16" s="105"/>
      <c r="J16" s="3"/>
      <c r="K16" s="19"/>
      <c r="M16" s="165" t="s">
        <v>295</v>
      </c>
      <c r="N16" s="166" t="s">
        <v>290</v>
      </c>
      <c r="O16" s="167">
        <v>1.15</v>
      </c>
      <c r="P16" s="167">
        <v>0.4</v>
      </c>
      <c r="Q16" s="167">
        <v>1.45</v>
      </c>
    </row>
    <row r="17" spans="1:17" ht="13.5" customHeight="1">
      <c r="A17" s="20"/>
      <c r="B17" s="28" t="s">
        <v>233</v>
      </c>
      <c r="C17" s="28"/>
      <c r="D17" s="28"/>
      <c r="E17" s="144" t="s">
        <v>18</v>
      </c>
      <c r="F17" s="144"/>
      <c r="G17" s="144"/>
      <c r="H17" s="144"/>
      <c r="I17" s="144"/>
      <c r="J17" s="3"/>
      <c r="K17" s="19"/>
      <c r="M17" s="165" t="s">
        <v>296</v>
      </c>
      <c r="N17" s="166" t="s">
        <v>283</v>
      </c>
      <c r="O17" s="167">
        <v>0.3</v>
      </c>
      <c r="P17" s="167">
        <v>0.13</v>
      </c>
      <c r="Q17" s="167">
        <v>0.27</v>
      </c>
    </row>
    <row r="18" spans="1:17" ht="9.75" customHeight="1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4"/>
      <c r="M18" s="165" t="s">
        <v>297</v>
      </c>
      <c r="N18" s="166" t="s">
        <v>283</v>
      </c>
      <c r="O18" s="167">
        <v>0.5</v>
      </c>
      <c r="P18" s="167">
        <v>0.18</v>
      </c>
      <c r="Q18" s="167">
        <v>0.7</v>
      </c>
    </row>
    <row r="19" spans="1:17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M19" s="165" t="s">
        <v>298</v>
      </c>
      <c r="N19" s="166" t="s">
        <v>287</v>
      </c>
      <c r="O19" s="168">
        <v>40</v>
      </c>
      <c r="P19" s="167">
        <v>14</v>
      </c>
      <c r="Q19" s="168">
        <v>16</v>
      </c>
    </row>
    <row r="20" spans="1:17" ht="16.5" thickBot="1">
      <c r="A20" s="5"/>
      <c r="B20" s="103" t="s">
        <v>234</v>
      </c>
      <c r="C20" s="5"/>
      <c r="D20" s="5"/>
      <c r="E20" s="5"/>
      <c r="F20" s="5"/>
      <c r="G20" s="5"/>
      <c r="H20" s="5"/>
      <c r="I20" s="5"/>
      <c r="J20" s="5"/>
      <c r="K20" s="5"/>
      <c r="M20" s="165" t="s">
        <v>278</v>
      </c>
      <c r="N20" s="166" t="s">
        <v>299</v>
      </c>
      <c r="O20" s="169">
        <v>0.05</v>
      </c>
      <c r="P20" s="169">
        <v>0.0287</v>
      </c>
      <c r="Q20" s="169">
        <v>0.045</v>
      </c>
    </row>
    <row r="21" spans="1:17" ht="9.75" customHeight="1">
      <c r="A21" s="104"/>
      <c r="B21" s="15"/>
      <c r="C21" s="15"/>
      <c r="D21" s="15"/>
      <c r="E21" s="15"/>
      <c r="F21" s="15"/>
      <c r="G21" s="15"/>
      <c r="H21" s="15"/>
      <c r="I21" s="15"/>
      <c r="J21" s="15"/>
      <c r="K21" s="16"/>
      <c r="M21" s="165" t="s">
        <v>300</v>
      </c>
      <c r="N21" s="166" t="s">
        <v>287</v>
      </c>
      <c r="O21" s="167">
        <v>11.2</v>
      </c>
      <c r="P21" s="167">
        <v>5.15</v>
      </c>
      <c r="Q21" s="167">
        <v>9.02</v>
      </c>
    </row>
    <row r="22" spans="1:17" ht="15.75">
      <c r="A22" s="20"/>
      <c r="B22" s="3"/>
      <c r="C22" s="3"/>
      <c r="D22" s="3"/>
      <c r="E22" s="3"/>
      <c r="F22" s="3"/>
      <c r="G22" s="3"/>
      <c r="H22" s="8" t="s">
        <v>174</v>
      </c>
      <c r="I22" s="9"/>
      <c r="J22" s="8" t="s">
        <v>199</v>
      </c>
      <c r="K22" s="118"/>
      <c r="M22" s="165" t="s">
        <v>301</v>
      </c>
      <c r="N22" s="166" t="s">
        <v>287</v>
      </c>
      <c r="O22" s="167">
        <v>13.6</v>
      </c>
      <c r="P22" s="167">
        <v>3.68</v>
      </c>
      <c r="Q22" s="167">
        <v>17.4</v>
      </c>
    </row>
    <row r="23" spans="1:17" ht="15.75">
      <c r="A23" s="20"/>
      <c r="B23" s="3" t="s">
        <v>68</v>
      </c>
      <c r="C23" s="3"/>
      <c r="D23" s="3"/>
      <c r="E23" s="3"/>
      <c r="F23" s="3"/>
      <c r="G23" s="3"/>
      <c r="H23" s="3"/>
      <c r="I23" s="3"/>
      <c r="J23" s="3"/>
      <c r="K23" s="19"/>
      <c r="M23" s="165" t="s">
        <v>302</v>
      </c>
      <c r="N23" s="166" t="s">
        <v>287</v>
      </c>
      <c r="O23" s="167">
        <v>17.8</v>
      </c>
      <c r="P23" s="167">
        <v>11.04</v>
      </c>
      <c r="Q23" s="167">
        <v>13.92</v>
      </c>
    </row>
    <row r="24" spans="1:17" ht="15.75">
      <c r="A24" s="20"/>
      <c r="B24" s="3" t="s">
        <v>186</v>
      </c>
      <c r="C24" s="3"/>
      <c r="D24" s="3"/>
      <c r="E24" s="3"/>
      <c r="F24" s="3"/>
      <c r="G24" s="3"/>
      <c r="H24" s="127" t="s">
        <v>18</v>
      </c>
      <c r="I24" s="105"/>
      <c r="J24" s="127" t="s">
        <v>18</v>
      </c>
      <c r="K24" s="19"/>
      <c r="M24" s="165" t="s">
        <v>303</v>
      </c>
      <c r="N24" s="166" t="s">
        <v>287</v>
      </c>
      <c r="O24" s="167">
        <v>39.4</v>
      </c>
      <c r="P24" s="167">
        <v>9.2</v>
      </c>
      <c r="Q24" s="167">
        <v>48</v>
      </c>
    </row>
    <row r="25" spans="1:17" ht="15.75">
      <c r="A25" s="20"/>
      <c r="B25" s="3"/>
      <c r="C25" s="3"/>
      <c r="D25" s="3"/>
      <c r="E25" s="3"/>
      <c r="F25" s="3"/>
      <c r="G25" s="3"/>
      <c r="H25" s="105"/>
      <c r="I25" s="105"/>
      <c r="J25" s="105"/>
      <c r="K25" s="19"/>
      <c r="M25" s="165" t="s">
        <v>304</v>
      </c>
      <c r="N25" s="166" t="s">
        <v>290</v>
      </c>
      <c r="O25" s="167">
        <v>2</v>
      </c>
      <c r="P25" s="167">
        <v>0.75</v>
      </c>
      <c r="Q25" s="167">
        <v>2</v>
      </c>
    </row>
    <row r="26" spans="1:17" ht="15.75">
      <c r="A26" s="20"/>
      <c r="B26" s="3" t="s">
        <v>80</v>
      </c>
      <c r="C26" s="3"/>
      <c r="D26" s="3"/>
      <c r="E26" s="3"/>
      <c r="F26" s="3"/>
      <c r="G26" s="3"/>
      <c r="H26" s="127" t="s">
        <v>18</v>
      </c>
      <c r="I26" s="105"/>
      <c r="J26" s="127" t="s">
        <v>18</v>
      </c>
      <c r="K26" s="19"/>
      <c r="M26" s="165" t="s">
        <v>305</v>
      </c>
      <c r="N26" s="166" t="s">
        <v>290</v>
      </c>
      <c r="O26" s="167">
        <v>1.7</v>
      </c>
      <c r="P26" s="167">
        <v>0.7</v>
      </c>
      <c r="Q26" s="167">
        <v>2</v>
      </c>
    </row>
    <row r="27" spans="1:11" ht="13.5" thickBot="1">
      <c r="A27" s="20"/>
      <c r="B27" s="3"/>
      <c r="C27" s="3"/>
      <c r="D27" s="3"/>
      <c r="E27" s="3"/>
      <c r="F27" s="3"/>
      <c r="G27" s="3"/>
      <c r="H27" s="105"/>
      <c r="I27" s="105"/>
      <c r="J27" s="105"/>
      <c r="K27" s="19"/>
    </row>
    <row r="28" spans="1:16" ht="12.75">
      <c r="A28" s="20"/>
      <c r="B28" s="3" t="s">
        <v>69</v>
      </c>
      <c r="C28" s="3"/>
      <c r="D28" s="3"/>
      <c r="E28" s="3"/>
      <c r="F28" s="3"/>
      <c r="G28" s="3"/>
      <c r="H28" s="105"/>
      <c r="I28" s="105"/>
      <c r="J28" s="54"/>
      <c r="K28" s="19"/>
      <c r="M28" s="98" t="s">
        <v>184</v>
      </c>
      <c r="N28" s="99"/>
      <c r="O28" s="99"/>
      <c r="P28" s="100"/>
    </row>
    <row r="29" spans="1:16" ht="13.5" thickBot="1">
      <c r="A29" s="20"/>
      <c r="B29" s="3" t="s">
        <v>87</v>
      </c>
      <c r="C29" s="3"/>
      <c r="D29" s="3"/>
      <c r="E29" s="3"/>
      <c r="F29" s="3"/>
      <c r="G29" s="3"/>
      <c r="H29" s="129" t="str">
        <f>IF(H24=" "," ",H24-H26)</f>
        <v> </v>
      </c>
      <c r="I29" s="105" t="s">
        <v>18</v>
      </c>
      <c r="J29" s="111" t="str">
        <f>IF(J24=" "," ",J24-J26)</f>
        <v> </v>
      </c>
      <c r="K29" s="19"/>
      <c r="M29" s="27" t="s">
        <v>183</v>
      </c>
      <c r="N29" s="28"/>
      <c r="O29" s="28"/>
      <c r="P29" s="42"/>
    </row>
    <row r="30" spans="1:16" ht="13.5" thickTop="1">
      <c r="A30" s="20"/>
      <c r="B30" s="3"/>
      <c r="C30" s="3"/>
      <c r="D30" s="3"/>
      <c r="E30" s="3"/>
      <c r="F30" s="3"/>
      <c r="G30" s="3"/>
      <c r="H30" s="105"/>
      <c r="I30" s="105"/>
      <c r="J30" s="105"/>
      <c r="K30" s="19"/>
      <c r="M30" s="20"/>
      <c r="N30" s="3"/>
      <c r="O30" s="3"/>
      <c r="P30" s="19"/>
    </row>
    <row r="31" spans="1:16" ht="12.75" customHeight="1">
      <c r="A31" s="20"/>
      <c r="B31" s="3" t="s">
        <v>201</v>
      </c>
      <c r="C31" s="3"/>
      <c r="D31" s="3"/>
      <c r="E31" s="3"/>
      <c r="F31" s="3"/>
      <c r="G31" s="3"/>
      <c r="H31" s="105"/>
      <c r="I31" s="105"/>
      <c r="J31" s="105"/>
      <c r="K31" s="19"/>
      <c r="M31" s="288" t="s">
        <v>105</v>
      </c>
      <c r="N31" s="289"/>
      <c r="O31" s="284" t="s">
        <v>110</v>
      </c>
      <c r="P31" s="285"/>
    </row>
    <row r="32" spans="1:16" ht="12.75" customHeight="1">
      <c r="A32" s="20"/>
      <c r="B32" s="3" t="s">
        <v>86</v>
      </c>
      <c r="C32" s="3"/>
      <c r="D32" s="3"/>
      <c r="E32" s="3"/>
      <c r="F32" s="3"/>
      <c r="G32" s="3"/>
      <c r="H32" s="128" t="s">
        <v>18</v>
      </c>
      <c r="I32" s="105"/>
      <c r="J32" s="128" t="s">
        <v>18</v>
      </c>
      <c r="K32" s="19"/>
      <c r="M32" s="288"/>
      <c r="N32" s="289"/>
      <c r="O32" s="284"/>
      <c r="P32" s="285"/>
    </row>
    <row r="33" spans="1:16" ht="12.75" customHeight="1">
      <c r="A33" s="20"/>
      <c r="B33" s="3"/>
      <c r="C33" s="3"/>
      <c r="D33" s="3"/>
      <c r="E33" s="3"/>
      <c r="F33" s="3"/>
      <c r="G33" s="3"/>
      <c r="H33" s="105"/>
      <c r="I33" s="105"/>
      <c r="J33" s="105"/>
      <c r="K33" s="19"/>
      <c r="M33" s="286" t="s">
        <v>65</v>
      </c>
      <c r="N33" s="287"/>
      <c r="O33" s="282">
        <v>0.75</v>
      </c>
      <c r="P33" s="283"/>
    </row>
    <row r="34" spans="1:16" ht="12.75" customHeight="1">
      <c r="A34" s="20"/>
      <c r="B34" s="3" t="s">
        <v>81</v>
      </c>
      <c r="C34" s="3"/>
      <c r="D34" s="3"/>
      <c r="E34" s="3"/>
      <c r="F34" s="3"/>
      <c r="G34" s="3"/>
      <c r="H34" s="105"/>
      <c r="I34" s="105"/>
      <c r="J34" s="105"/>
      <c r="K34" s="19"/>
      <c r="M34" s="286" t="s">
        <v>182</v>
      </c>
      <c r="N34" s="287"/>
      <c r="O34" s="282">
        <v>0.55</v>
      </c>
      <c r="P34" s="283"/>
    </row>
    <row r="35" spans="1:16" ht="14.25">
      <c r="A35" s="20"/>
      <c r="B35" s="3" t="s">
        <v>202</v>
      </c>
      <c r="C35" s="3"/>
      <c r="D35" s="3"/>
      <c r="E35" s="3"/>
      <c r="F35" s="3"/>
      <c r="G35" s="3"/>
      <c r="H35" s="128" t="s">
        <v>18</v>
      </c>
      <c r="I35" s="105"/>
      <c r="J35" s="128" t="s">
        <v>18</v>
      </c>
      <c r="K35" s="19"/>
      <c r="M35" s="286" t="s">
        <v>106</v>
      </c>
      <c r="N35" s="287"/>
      <c r="O35" s="282">
        <v>0.55</v>
      </c>
      <c r="P35" s="283"/>
    </row>
    <row r="36" spans="1:16" ht="12.75">
      <c r="A36" s="20"/>
      <c r="B36" s="3"/>
      <c r="C36" s="3"/>
      <c r="D36" s="3"/>
      <c r="E36" s="3"/>
      <c r="F36" s="3"/>
      <c r="G36" s="3"/>
      <c r="H36" s="105"/>
      <c r="I36" s="105"/>
      <c r="J36" s="105"/>
      <c r="K36" s="19"/>
      <c r="M36" s="286" t="s">
        <v>107</v>
      </c>
      <c r="N36" s="287"/>
      <c r="O36" s="282">
        <v>0.5</v>
      </c>
      <c r="P36" s="283"/>
    </row>
    <row r="37" spans="1:16" ht="12.75">
      <c r="A37" s="20"/>
      <c r="B37" s="3" t="s">
        <v>82</v>
      </c>
      <c r="C37" s="3"/>
      <c r="D37" s="3"/>
      <c r="E37" s="3"/>
      <c r="F37" s="3"/>
      <c r="G37" s="3"/>
      <c r="H37" s="105"/>
      <c r="I37" s="105"/>
      <c r="J37" s="105"/>
      <c r="K37" s="19"/>
      <c r="M37" s="286" t="s">
        <v>14</v>
      </c>
      <c r="N37" s="287"/>
      <c r="O37" s="282">
        <v>0.4</v>
      </c>
      <c r="P37" s="283"/>
    </row>
    <row r="38" spans="1:16" ht="12.75">
      <c r="A38" s="20"/>
      <c r="B38" s="3" t="s">
        <v>85</v>
      </c>
      <c r="C38" s="3"/>
      <c r="D38" s="3"/>
      <c r="E38" s="3"/>
      <c r="F38" s="3"/>
      <c r="G38" s="3"/>
      <c r="H38" s="109" t="str">
        <f>IF(H29=" "," ",H32*H35)</f>
        <v> </v>
      </c>
      <c r="I38" s="105"/>
      <c r="J38" s="109" t="str">
        <f>IF(J29=" "," ",J32*J35)</f>
        <v> </v>
      </c>
      <c r="K38" s="19"/>
      <c r="M38" s="286" t="s">
        <v>108</v>
      </c>
      <c r="N38" s="287"/>
      <c r="O38" s="282">
        <v>0.5</v>
      </c>
      <c r="P38" s="283"/>
    </row>
    <row r="39" spans="1:16" ht="12.75">
      <c r="A39" s="20"/>
      <c r="B39" s="3"/>
      <c r="C39" s="3"/>
      <c r="D39" s="3"/>
      <c r="E39" s="3"/>
      <c r="F39" s="3"/>
      <c r="G39" s="3"/>
      <c r="H39" s="105"/>
      <c r="I39" s="105"/>
      <c r="J39" s="105"/>
      <c r="K39" s="19"/>
      <c r="M39" s="286" t="s">
        <v>109</v>
      </c>
      <c r="N39" s="287"/>
      <c r="O39" s="282">
        <v>0.5</v>
      </c>
      <c r="P39" s="283"/>
    </row>
    <row r="40" spans="1:16" ht="12.75">
      <c r="A40" s="20"/>
      <c r="B40" s="3" t="s">
        <v>83</v>
      </c>
      <c r="C40" s="3"/>
      <c r="D40" s="3"/>
      <c r="E40" s="3"/>
      <c r="F40" s="3"/>
      <c r="G40" s="3"/>
      <c r="H40" s="105"/>
      <c r="I40" s="105"/>
      <c r="J40" s="105"/>
      <c r="K40" s="19"/>
      <c r="M40" s="27"/>
      <c r="N40" s="28"/>
      <c r="O40" s="105"/>
      <c r="P40" s="108"/>
    </row>
    <row r="41" spans="1:16" ht="12.75">
      <c r="A41" s="20"/>
      <c r="B41" s="3" t="s">
        <v>84</v>
      </c>
      <c r="C41" s="3"/>
      <c r="D41" s="3"/>
      <c r="E41" s="3"/>
      <c r="F41" s="3"/>
      <c r="G41" s="3"/>
      <c r="H41" s="110" t="str">
        <f>IF(H29=" "," ",H29/H38)</f>
        <v> </v>
      </c>
      <c r="I41" s="105"/>
      <c r="J41" s="110" t="str">
        <f>IF(J29=" "," ",J29/J38)</f>
        <v> </v>
      </c>
      <c r="K41" s="19"/>
      <c r="M41" s="20" t="s">
        <v>185</v>
      </c>
      <c r="N41" s="3"/>
      <c r="O41" s="3"/>
      <c r="P41" s="19"/>
    </row>
    <row r="42" spans="1:16" ht="12.75">
      <c r="A42" s="20"/>
      <c r="B42" s="3" t="s">
        <v>181</v>
      </c>
      <c r="C42" s="3"/>
      <c r="D42" s="3"/>
      <c r="E42" s="3"/>
      <c r="F42" s="3"/>
      <c r="G42" s="3"/>
      <c r="H42" s="3"/>
      <c r="I42" s="3"/>
      <c r="J42" s="3"/>
      <c r="K42" s="19"/>
      <c r="M42" s="20" t="s">
        <v>112</v>
      </c>
      <c r="N42" s="3"/>
      <c r="O42" s="3"/>
      <c r="P42" s="19"/>
    </row>
    <row r="43" spans="1:16" ht="12.75">
      <c r="A43" s="20"/>
      <c r="B43" s="3" t="s">
        <v>243</v>
      </c>
      <c r="C43" s="3"/>
      <c r="D43" s="3"/>
      <c r="E43" s="3"/>
      <c r="F43" s="3"/>
      <c r="G43" s="3"/>
      <c r="H43" s="3"/>
      <c r="I43" s="3"/>
      <c r="J43" s="3"/>
      <c r="K43" s="19"/>
      <c r="M43" s="20" t="s">
        <v>114</v>
      </c>
      <c r="N43" s="3"/>
      <c r="O43" s="3"/>
      <c r="P43" s="19"/>
    </row>
    <row r="44" spans="1:16" ht="13.5" thickBot="1">
      <c r="A44" s="20"/>
      <c r="B44" s="3" t="s">
        <v>242</v>
      </c>
      <c r="C44" s="3"/>
      <c r="D44" s="3"/>
      <c r="E44" s="3"/>
      <c r="F44" s="3"/>
      <c r="G44" s="3"/>
      <c r="H44" s="3"/>
      <c r="I44" s="3"/>
      <c r="J44" s="3"/>
      <c r="K44" s="19"/>
      <c r="M44" s="22" t="s">
        <v>113</v>
      </c>
      <c r="N44" s="23"/>
      <c r="O44" s="23"/>
      <c r="P44" s="24"/>
    </row>
    <row r="45" spans="1:11" ht="10.5" customHeight="1" thickBot="1">
      <c r="A45" s="22"/>
      <c r="B45" s="23" t="s">
        <v>18</v>
      </c>
      <c r="C45" s="23"/>
      <c r="D45" s="23"/>
      <c r="E45" s="23"/>
      <c r="F45" s="23"/>
      <c r="G45" s="23"/>
      <c r="H45" s="23"/>
      <c r="I45" s="23"/>
      <c r="J45" s="23"/>
      <c r="K45" s="24"/>
    </row>
    <row r="46" spans="1:11" ht="12.75">
      <c r="A46" s="103" t="s">
        <v>228</v>
      </c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sheetProtection sheet="1" objects="1" scenarios="1"/>
  <mergeCells count="33">
    <mergeCell ref="I4:J4"/>
    <mergeCell ref="B4:D4"/>
    <mergeCell ref="B6:C6"/>
    <mergeCell ref="B7:E7"/>
    <mergeCell ref="E4:F4"/>
    <mergeCell ref="G4:H4"/>
    <mergeCell ref="B8:F8"/>
    <mergeCell ref="B9:C9"/>
    <mergeCell ref="I2:J2"/>
    <mergeCell ref="H5:J5"/>
    <mergeCell ref="D9:E9"/>
    <mergeCell ref="F9:G9"/>
    <mergeCell ref="H9:J9"/>
    <mergeCell ref="C5:D5"/>
    <mergeCell ref="H8:I8"/>
    <mergeCell ref="G6:I6"/>
    <mergeCell ref="M39:N39"/>
    <mergeCell ref="O36:P36"/>
    <mergeCell ref="O37:P37"/>
    <mergeCell ref="O38:P38"/>
    <mergeCell ref="O39:P39"/>
    <mergeCell ref="M38:N38"/>
    <mergeCell ref="M36:N36"/>
    <mergeCell ref="M37:N37"/>
    <mergeCell ref="M1:Q1"/>
    <mergeCell ref="O33:P33"/>
    <mergeCell ref="O35:P35"/>
    <mergeCell ref="O34:P34"/>
    <mergeCell ref="O31:P32"/>
    <mergeCell ref="M33:N33"/>
    <mergeCell ref="M31:N32"/>
    <mergeCell ref="M34:N34"/>
    <mergeCell ref="M35:N35"/>
  </mergeCells>
  <printOptions horizontalCentered="1" verticalCentered="1"/>
  <pageMargins left="0.75" right="0.75" top="1.25" bottom="1" header="1" footer="0.5"/>
  <pageSetup horizontalDpi="300" verticalDpi="300" orientation="portrait" r:id="rId2"/>
  <headerFooter alignWithMargins="0">
    <oddHeader>&amp;C&amp;"Arial,Bold"&amp;12Manure Application Rate/Record-Keeping Worksheet
&amp;"Arial,Italic"&amp;10Copy as necessary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C2" sqref="C2:D2"/>
    </sheetView>
  </sheetViews>
  <sheetFormatPr defaultColWidth="9.140625" defaultRowHeight="12.75"/>
  <cols>
    <col min="1" max="1" width="1.7109375" style="0" customWidth="1"/>
    <col min="2" max="2" width="6.28125" style="0" customWidth="1"/>
    <col min="3" max="3" width="12.00390625" style="0" customWidth="1"/>
    <col min="4" max="4" width="10.28125" style="0" customWidth="1"/>
    <col min="5" max="5" width="10.7109375" style="0" customWidth="1"/>
    <col min="10" max="10" width="1.7109375" style="0" customWidth="1"/>
  </cols>
  <sheetData>
    <row r="1" spans="1:10" ht="15.75">
      <c r="A1" s="65"/>
      <c r="B1" s="60"/>
      <c r="C1" s="60"/>
      <c r="D1" s="60"/>
      <c r="E1" s="60"/>
      <c r="F1" s="60"/>
      <c r="G1" s="60"/>
      <c r="H1" s="60"/>
      <c r="I1" s="60"/>
      <c r="J1" s="66"/>
    </row>
    <row r="2" spans="1:10" ht="15.75">
      <c r="A2" s="67"/>
      <c r="B2" s="142" t="s">
        <v>115</v>
      </c>
      <c r="C2" s="299" t="s">
        <v>18</v>
      </c>
      <c r="D2" s="299"/>
      <c r="E2" s="62"/>
      <c r="F2" s="61" t="s">
        <v>116</v>
      </c>
      <c r="G2" s="130" t="s">
        <v>18</v>
      </c>
      <c r="H2" s="62"/>
      <c r="I2" s="62"/>
      <c r="J2" s="68"/>
    </row>
    <row r="3" spans="1:10" ht="15.75">
      <c r="A3" s="67"/>
      <c r="B3" s="62"/>
      <c r="C3" s="62"/>
      <c r="D3" s="62"/>
      <c r="E3" s="62"/>
      <c r="F3" s="62"/>
      <c r="G3" s="62"/>
      <c r="H3" s="62"/>
      <c r="I3" s="62"/>
      <c r="J3" s="68"/>
    </row>
    <row r="4" spans="1:10" ht="15.75">
      <c r="A4" s="67"/>
      <c r="B4" s="62" t="s">
        <v>72</v>
      </c>
      <c r="C4" s="62"/>
      <c r="D4" s="62"/>
      <c r="E4" s="62"/>
      <c r="F4" s="62"/>
      <c r="G4" s="62"/>
      <c r="H4" s="131" t="s">
        <v>18</v>
      </c>
      <c r="I4" s="62" t="s">
        <v>88</v>
      </c>
      <c r="J4" s="68"/>
    </row>
    <row r="5" spans="1:10" ht="15.75">
      <c r="A5" s="67"/>
      <c r="B5" s="62"/>
      <c r="C5" s="62"/>
      <c r="D5" s="62"/>
      <c r="E5" s="62"/>
      <c r="F5" s="62"/>
      <c r="G5" s="62"/>
      <c r="H5" s="62"/>
      <c r="I5" s="62"/>
      <c r="J5" s="68"/>
    </row>
    <row r="6" spans="1:10" ht="15.75">
      <c r="A6" s="67"/>
      <c r="B6" s="62" t="s">
        <v>73</v>
      </c>
      <c r="C6" s="62"/>
      <c r="D6" s="62"/>
      <c r="E6" s="62"/>
      <c r="F6" s="62"/>
      <c r="G6" s="132" t="s">
        <v>18</v>
      </c>
      <c r="H6" s="62"/>
      <c r="I6" s="62"/>
      <c r="J6" s="68"/>
    </row>
    <row r="7" spans="1:10" ht="15.75">
      <c r="A7" s="67"/>
      <c r="B7" s="62" t="s">
        <v>74</v>
      </c>
      <c r="C7" s="62"/>
      <c r="D7" s="62"/>
      <c r="E7" s="62"/>
      <c r="F7" s="62"/>
      <c r="G7" s="62"/>
      <c r="H7" s="62"/>
      <c r="I7" s="62"/>
      <c r="J7" s="68"/>
    </row>
    <row r="8" spans="1:10" ht="15.75">
      <c r="A8" s="67"/>
      <c r="B8" s="62"/>
      <c r="C8" s="62"/>
      <c r="D8" s="62"/>
      <c r="E8" s="62"/>
      <c r="F8" s="62"/>
      <c r="G8" s="62"/>
      <c r="H8" s="62"/>
      <c r="I8" s="62"/>
      <c r="J8" s="68"/>
    </row>
    <row r="9" spans="1:10" ht="15.75">
      <c r="A9" s="67"/>
      <c r="B9" s="62" t="s">
        <v>75</v>
      </c>
      <c r="C9" s="62"/>
      <c r="D9" s="62"/>
      <c r="E9" s="62"/>
      <c r="F9" s="62"/>
      <c r="G9" s="133" t="s">
        <v>18</v>
      </c>
      <c r="H9" s="62"/>
      <c r="I9" s="62"/>
      <c r="J9" s="68"/>
    </row>
    <row r="10" spans="1:10" ht="15.75">
      <c r="A10" s="67"/>
      <c r="B10" s="62" t="s">
        <v>76</v>
      </c>
      <c r="C10" s="62"/>
      <c r="D10" s="62"/>
      <c r="E10" s="62"/>
      <c r="F10" s="62"/>
      <c r="G10" s="62"/>
      <c r="H10" s="62"/>
      <c r="I10" s="62"/>
      <c r="J10" s="68"/>
    </row>
    <row r="11" spans="1:10" ht="15.75">
      <c r="A11" s="67"/>
      <c r="B11" s="62"/>
      <c r="C11" s="62"/>
      <c r="D11" s="62"/>
      <c r="E11" s="62"/>
      <c r="F11" s="62"/>
      <c r="G11" s="62"/>
      <c r="H11" s="62"/>
      <c r="I11" s="62"/>
      <c r="J11" s="68"/>
    </row>
    <row r="12" spans="1:10" ht="16.5" thickBot="1">
      <c r="A12" s="67"/>
      <c r="B12" s="62" t="s">
        <v>211</v>
      </c>
      <c r="C12" s="62"/>
      <c r="D12" s="62"/>
      <c r="E12" s="62"/>
      <c r="F12" s="62"/>
      <c r="G12" s="119" t="str">
        <f>IF(H4=" "," ",G6*G9)</f>
        <v> </v>
      </c>
      <c r="H12" s="62" t="s">
        <v>88</v>
      </c>
      <c r="I12" s="62"/>
      <c r="J12" s="68"/>
    </row>
    <row r="13" spans="1:10" ht="16.5" thickTop="1">
      <c r="A13" s="67"/>
      <c r="B13" s="62" t="s">
        <v>212</v>
      </c>
      <c r="C13" s="62"/>
      <c r="D13" s="62"/>
      <c r="E13" s="62"/>
      <c r="F13" s="62"/>
      <c r="G13" s="134"/>
      <c r="H13" s="62"/>
      <c r="I13" s="62"/>
      <c r="J13" s="68"/>
    </row>
    <row r="14" spans="1:10" ht="15.75">
      <c r="A14" s="67"/>
      <c r="B14" s="62"/>
      <c r="C14" s="62"/>
      <c r="D14" s="62"/>
      <c r="E14" s="62"/>
      <c r="F14" s="62"/>
      <c r="G14" s="62"/>
      <c r="H14" s="62"/>
      <c r="I14" s="62"/>
      <c r="J14" s="68"/>
    </row>
    <row r="15" spans="1:10" ht="15.75">
      <c r="A15" s="67"/>
      <c r="B15" s="62" t="s">
        <v>77</v>
      </c>
      <c r="C15" s="62"/>
      <c r="D15" s="62"/>
      <c r="E15" s="62"/>
      <c r="F15" s="62"/>
      <c r="G15" s="133" t="s">
        <v>18</v>
      </c>
      <c r="H15" s="62"/>
      <c r="I15" s="62"/>
      <c r="J15" s="68"/>
    </row>
    <row r="16" spans="1:10" ht="15.75">
      <c r="A16" s="67"/>
      <c r="B16" s="62"/>
      <c r="C16" s="62"/>
      <c r="D16" s="62"/>
      <c r="E16" s="62"/>
      <c r="F16" s="62"/>
      <c r="G16" s="62"/>
      <c r="H16" s="62"/>
      <c r="I16" s="62"/>
      <c r="J16" s="68"/>
    </row>
    <row r="17" spans="1:10" ht="15.75">
      <c r="A17" s="67"/>
      <c r="B17" s="62" t="s">
        <v>78</v>
      </c>
      <c r="C17" s="62"/>
      <c r="D17" s="62"/>
      <c r="E17" s="62"/>
      <c r="F17" s="62"/>
      <c r="G17" s="62"/>
      <c r="H17" s="120" t="str">
        <f>IF(G12=" "," ",G12*G15)</f>
        <v> </v>
      </c>
      <c r="I17" s="62" t="s">
        <v>88</v>
      </c>
      <c r="J17" s="68"/>
    </row>
    <row r="18" spans="1:10" ht="15.75">
      <c r="A18" s="67"/>
      <c r="B18" s="62"/>
      <c r="C18" s="62"/>
      <c r="D18" s="62"/>
      <c r="E18" s="62"/>
      <c r="F18" s="62"/>
      <c r="G18" s="62"/>
      <c r="H18" s="62"/>
      <c r="I18" s="62"/>
      <c r="J18" s="68"/>
    </row>
    <row r="19" spans="1:10" ht="16.5" thickBot="1">
      <c r="A19" s="67"/>
      <c r="B19" s="62" t="s">
        <v>79</v>
      </c>
      <c r="C19" s="62"/>
      <c r="D19" s="62"/>
      <c r="E19" s="62"/>
      <c r="F19" s="62"/>
      <c r="G19" s="62"/>
      <c r="H19" s="113" t="str">
        <f>IF(G12=" "," ",H4-H17)</f>
        <v> </v>
      </c>
      <c r="I19" s="62" t="s">
        <v>88</v>
      </c>
      <c r="J19" s="68"/>
    </row>
    <row r="20" spans="1:10" ht="12.75" customHeight="1" thickBot="1" thickTop="1">
      <c r="A20" s="70"/>
      <c r="B20" s="75"/>
      <c r="C20" s="75"/>
      <c r="D20" s="75"/>
      <c r="E20" s="75"/>
      <c r="F20" s="75"/>
      <c r="G20" s="75"/>
      <c r="H20" s="75"/>
      <c r="I20" s="75"/>
      <c r="J20" s="71"/>
    </row>
    <row r="21" spans="1:10" ht="14.25" customHeight="1">
      <c r="A21" s="62"/>
      <c r="B21" s="64" t="s">
        <v>229</v>
      </c>
      <c r="C21" s="62"/>
      <c r="D21" s="62"/>
      <c r="E21" s="62"/>
      <c r="F21" s="62"/>
      <c r="G21" s="62"/>
      <c r="H21" s="62"/>
      <c r="I21" s="62"/>
      <c r="J21" s="62"/>
    </row>
    <row r="22" spans="1:10" ht="14.25" customHeight="1">
      <c r="A22" s="62"/>
      <c r="B22" s="62" t="s">
        <v>230</v>
      </c>
      <c r="C22" s="62"/>
      <c r="D22" s="62"/>
      <c r="E22" s="62"/>
      <c r="F22" s="62"/>
      <c r="G22" s="62"/>
      <c r="H22" s="62"/>
      <c r="I22" s="62"/>
      <c r="J22" s="62"/>
    </row>
    <row r="23" spans="1:10" ht="14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4.25" customHeight="1" thickBot="1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12.75" customHeight="1">
      <c r="A25" s="62"/>
      <c r="B25" s="300" t="s">
        <v>119</v>
      </c>
      <c r="C25" s="187"/>
      <c r="D25" s="187"/>
      <c r="E25" s="301"/>
      <c r="F25" s="3"/>
      <c r="G25" s="62"/>
      <c r="H25" s="62"/>
      <c r="I25" s="62"/>
      <c r="J25" s="62"/>
    </row>
    <row r="26" spans="1:10" ht="12.75" customHeight="1">
      <c r="A26" s="62"/>
      <c r="B26" s="302" t="s">
        <v>104</v>
      </c>
      <c r="C26" s="188"/>
      <c r="D26" s="188"/>
      <c r="E26" s="303"/>
      <c r="F26" s="3"/>
      <c r="G26" s="62"/>
      <c r="H26" s="62"/>
      <c r="I26" s="62"/>
      <c r="J26" s="62"/>
    </row>
    <row r="27" spans="1:10" ht="12.75" customHeight="1">
      <c r="A27" s="62"/>
      <c r="B27" s="67"/>
      <c r="C27" s="62"/>
      <c r="D27" s="62"/>
      <c r="E27" s="68"/>
      <c r="F27" s="62"/>
      <c r="G27" s="62"/>
      <c r="H27" s="62"/>
      <c r="I27" s="62"/>
      <c r="J27" s="62"/>
    </row>
    <row r="28" spans="1:10" ht="15.75">
      <c r="A28" s="62"/>
      <c r="B28" s="294" t="s">
        <v>105</v>
      </c>
      <c r="C28" s="295"/>
      <c r="D28" s="297" t="s">
        <v>110</v>
      </c>
      <c r="E28" s="298"/>
      <c r="F28" s="62"/>
      <c r="G28" s="62"/>
      <c r="H28" s="62"/>
      <c r="I28" s="62"/>
      <c r="J28" s="62"/>
    </row>
    <row r="29" spans="1:10" ht="15.75">
      <c r="A29" s="62"/>
      <c r="B29" s="294"/>
      <c r="C29" s="295"/>
      <c r="D29" s="297"/>
      <c r="E29" s="298"/>
      <c r="F29" s="62"/>
      <c r="G29" s="62"/>
      <c r="H29" s="62"/>
      <c r="I29" s="62"/>
      <c r="J29" s="62"/>
    </row>
    <row r="30" spans="1:10" ht="15.75">
      <c r="A30" s="62"/>
      <c r="B30" s="296" t="s">
        <v>65</v>
      </c>
      <c r="C30" s="249"/>
      <c r="D30" s="282">
        <v>0.75</v>
      </c>
      <c r="E30" s="283"/>
      <c r="F30" s="62"/>
      <c r="G30" s="62"/>
      <c r="H30" s="62"/>
      <c r="I30" s="62"/>
      <c r="J30" s="62"/>
    </row>
    <row r="31" spans="1:10" ht="15.75">
      <c r="A31" s="62"/>
      <c r="B31" s="296" t="s">
        <v>182</v>
      </c>
      <c r="C31" s="249"/>
      <c r="D31" s="282">
        <v>0.55</v>
      </c>
      <c r="E31" s="283"/>
      <c r="F31" s="62"/>
      <c r="G31" s="62"/>
      <c r="H31" s="62"/>
      <c r="I31" s="62"/>
      <c r="J31" s="62"/>
    </row>
    <row r="32" spans="1:10" ht="15.75">
      <c r="A32" s="62"/>
      <c r="B32" s="296" t="s">
        <v>106</v>
      </c>
      <c r="C32" s="249"/>
      <c r="D32" s="282">
        <v>0.55</v>
      </c>
      <c r="E32" s="283"/>
      <c r="F32" s="62"/>
      <c r="G32" s="62"/>
      <c r="H32" s="62"/>
      <c r="I32" s="62"/>
      <c r="J32" s="62"/>
    </row>
    <row r="33" spans="1:10" ht="15.75">
      <c r="A33" s="62"/>
      <c r="B33" s="296" t="s">
        <v>107</v>
      </c>
      <c r="C33" s="249"/>
      <c r="D33" s="282">
        <v>0.5</v>
      </c>
      <c r="E33" s="283"/>
      <c r="F33" s="62"/>
      <c r="G33" s="62"/>
      <c r="H33" s="62"/>
      <c r="I33" s="62"/>
      <c r="J33" s="62"/>
    </row>
    <row r="34" spans="1:10" ht="15.75">
      <c r="A34" s="62"/>
      <c r="B34" s="296" t="s">
        <v>14</v>
      </c>
      <c r="C34" s="249"/>
      <c r="D34" s="282">
        <v>0.4</v>
      </c>
      <c r="E34" s="283"/>
      <c r="F34" s="62"/>
      <c r="G34" s="62"/>
      <c r="H34" s="62"/>
      <c r="I34" s="62"/>
      <c r="J34" s="62"/>
    </row>
    <row r="35" spans="1:10" ht="15.75">
      <c r="A35" s="62"/>
      <c r="B35" s="296" t="s">
        <v>108</v>
      </c>
      <c r="C35" s="249"/>
      <c r="D35" s="282">
        <v>0.5</v>
      </c>
      <c r="E35" s="283"/>
      <c r="F35" s="62"/>
      <c r="G35" s="62"/>
      <c r="H35" s="62"/>
      <c r="I35" s="62"/>
      <c r="J35" s="62"/>
    </row>
    <row r="36" spans="1:10" ht="15.75">
      <c r="A36" s="62"/>
      <c r="B36" s="296" t="s">
        <v>109</v>
      </c>
      <c r="C36" s="249"/>
      <c r="D36" s="282">
        <v>0.5</v>
      </c>
      <c r="E36" s="283"/>
      <c r="F36" s="62"/>
      <c r="G36" s="62"/>
      <c r="H36" s="62"/>
      <c r="I36" s="62"/>
      <c r="J36" s="62"/>
    </row>
    <row r="37" spans="1:10" ht="12.75" customHeight="1">
      <c r="A37" s="62"/>
      <c r="B37" s="101"/>
      <c r="C37" s="73"/>
      <c r="D37" s="74"/>
      <c r="E37" s="102"/>
      <c r="F37" s="62"/>
      <c r="G37" s="62"/>
      <c r="H37" s="62"/>
      <c r="I37" s="62"/>
      <c r="J37" s="62"/>
    </row>
    <row r="38" spans="1:10" ht="12.75" customHeight="1">
      <c r="A38" s="62"/>
      <c r="B38" s="20" t="s">
        <v>111</v>
      </c>
      <c r="C38" s="3"/>
      <c r="D38" s="3"/>
      <c r="E38" s="19"/>
      <c r="F38" s="3"/>
      <c r="G38" s="62"/>
      <c r="H38" s="62"/>
      <c r="I38" s="62"/>
      <c r="J38" s="62"/>
    </row>
    <row r="39" spans="1:10" ht="12.75" customHeight="1">
      <c r="A39" s="62"/>
      <c r="B39" s="20" t="s">
        <v>112</v>
      </c>
      <c r="C39" s="3"/>
      <c r="D39" s="3"/>
      <c r="E39" s="19"/>
      <c r="F39" s="3"/>
      <c r="G39" s="62"/>
      <c r="H39" s="62"/>
      <c r="I39" s="62"/>
      <c r="J39" s="62"/>
    </row>
    <row r="40" spans="1:10" ht="12.75" customHeight="1">
      <c r="A40" s="62"/>
      <c r="B40" s="20" t="s">
        <v>114</v>
      </c>
      <c r="C40" s="3"/>
      <c r="D40" s="3"/>
      <c r="E40" s="19"/>
      <c r="F40" s="3"/>
      <c r="G40" s="62"/>
      <c r="H40" s="62"/>
      <c r="I40" s="62"/>
      <c r="J40" s="62"/>
    </row>
    <row r="41" spans="1:10" ht="12.75" customHeight="1" thickBot="1">
      <c r="A41" s="62"/>
      <c r="B41" s="22" t="s">
        <v>113</v>
      </c>
      <c r="C41" s="23"/>
      <c r="D41" s="23"/>
      <c r="E41" s="24"/>
      <c r="F41" s="62"/>
      <c r="G41" s="62"/>
      <c r="H41" s="62"/>
      <c r="I41" s="62"/>
      <c r="J41" s="62"/>
    </row>
    <row r="42" spans="1:10" ht="15.75">
      <c r="A42" s="62"/>
      <c r="B42" s="62"/>
      <c r="C42" s="62"/>
      <c r="D42" s="62"/>
      <c r="E42" s="62"/>
      <c r="F42" s="62"/>
      <c r="G42" s="62"/>
      <c r="H42" s="62"/>
      <c r="I42" s="62"/>
      <c r="J42" s="62"/>
    </row>
  </sheetData>
  <sheetProtection sheet="1" objects="1" scenarios="1"/>
  <mergeCells count="19">
    <mergeCell ref="C2:D2"/>
    <mergeCell ref="B25:E25"/>
    <mergeCell ref="B26:E26"/>
    <mergeCell ref="B36:C36"/>
    <mergeCell ref="D36:E36"/>
    <mergeCell ref="B32:C32"/>
    <mergeCell ref="B33:C33"/>
    <mergeCell ref="B34:C34"/>
    <mergeCell ref="B35:C35"/>
    <mergeCell ref="D32:E32"/>
    <mergeCell ref="D33:E33"/>
    <mergeCell ref="D34:E34"/>
    <mergeCell ref="D35:E35"/>
    <mergeCell ref="D28:E29"/>
    <mergeCell ref="B28:C29"/>
    <mergeCell ref="B30:C30"/>
    <mergeCell ref="B31:C31"/>
    <mergeCell ref="D30:E30"/>
    <mergeCell ref="D31:E31"/>
  </mergeCells>
  <printOptions horizontalCentered="1" verticalCentered="1"/>
  <pageMargins left="0.75" right="0.75" top="1.5" bottom="1" header="0.75" footer="0.5"/>
  <pageSetup horizontalDpi="300" verticalDpi="300" orientation="portrait" r:id="rId1"/>
  <headerFooter alignWithMargins="0">
    <oddHeader>&amp;C&amp;"Arial,Bold"&amp;12Supplemental Nitrogen Needed when Manure is Applied
on the Basis of Crop Phosphorus Removal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C2" sqref="C2:D2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6" width="9.7109375" style="0" customWidth="1"/>
    <col min="7" max="7" width="2.7109375" style="0" customWidth="1"/>
  </cols>
  <sheetData>
    <row r="1" spans="1:7" ht="14.25" customHeight="1">
      <c r="A1" s="65"/>
      <c r="B1" s="60"/>
      <c r="C1" s="60"/>
      <c r="D1" s="60"/>
      <c r="E1" s="60"/>
      <c r="F1" s="60"/>
      <c r="G1" s="66"/>
    </row>
    <row r="2" spans="1:7" ht="14.25" customHeight="1">
      <c r="A2" s="67"/>
      <c r="B2" s="61" t="s">
        <v>102</v>
      </c>
      <c r="C2" s="299" t="s">
        <v>18</v>
      </c>
      <c r="D2" s="299"/>
      <c r="E2" s="61" t="s">
        <v>103</v>
      </c>
      <c r="F2" s="140" t="s">
        <v>18</v>
      </c>
      <c r="G2" s="68"/>
    </row>
    <row r="3" spans="1:7" ht="14.25" customHeight="1">
      <c r="A3" s="67"/>
      <c r="B3" s="62"/>
      <c r="C3" s="62"/>
      <c r="D3" s="62"/>
      <c r="E3" s="62"/>
      <c r="F3" s="62"/>
      <c r="G3" s="68"/>
    </row>
    <row r="4" spans="1:7" ht="14.25" customHeight="1">
      <c r="A4" s="67"/>
      <c r="B4" s="62" t="s">
        <v>265</v>
      </c>
      <c r="C4" s="62"/>
      <c r="D4" s="62"/>
      <c r="E4" s="62"/>
      <c r="F4" s="141" t="s">
        <v>18</v>
      </c>
      <c r="G4" s="68"/>
    </row>
    <row r="5" spans="1:7" ht="14.25" customHeight="1">
      <c r="A5" s="67"/>
      <c r="B5" s="62" t="s">
        <v>266</v>
      </c>
      <c r="C5" s="62"/>
      <c r="D5" s="62"/>
      <c r="E5" s="62"/>
      <c r="F5" s="62"/>
      <c r="G5" s="68"/>
    </row>
    <row r="6" spans="1:7" ht="14.25" customHeight="1">
      <c r="A6" s="67"/>
      <c r="B6" s="62"/>
      <c r="C6" s="62"/>
      <c r="D6" s="62"/>
      <c r="E6" s="62"/>
      <c r="F6" s="62"/>
      <c r="G6" s="68"/>
    </row>
    <row r="7" spans="1:13" ht="14.25" customHeight="1">
      <c r="A7" s="67"/>
      <c r="B7" s="62" t="s">
        <v>89</v>
      </c>
      <c r="C7" s="62"/>
      <c r="D7" s="62"/>
      <c r="E7" s="62"/>
      <c r="F7" s="62"/>
      <c r="G7" s="68"/>
      <c r="M7" t="s">
        <v>18</v>
      </c>
    </row>
    <row r="8" spans="1:13" ht="14.25" customHeight="1">
      <c r="A8" s="67"/>
      <c r="B8" s="62" t="s">
        <v>90</v>
      </c>
      <c r="C8" s="62"/>
      <c r="D8" s="62"/>
      <c r="E8" s="135" t="s">
        <v>18</v>
      </c>
      <c r="F8" s="62"/>
      <c r="G8" s="68"/>
      <c r="M8" t="s">
        <v>18</v>
      </c>
    </row>
    <row r="9" spans="1:13" ht="14.25" customHeight="1">
      <c r="A9" s="67"/>
      <c r="B9" s="62"/>
      <c r="C9" s="62"/>
      <c r="D9" s="62"/>
      <c r="E9" s="62"/>
      <c r="F9" s="62"/>
      <c r="G9" s="68"/>
      <c r="M9" t="s">
        <v>18</v>
      </c>
    </row>
    <row r="10" spans="1:7" ht="14.25" customHeight="1">
      <c r="A10" s="67"/>
      <c r="B10" s="62" t="s">
        <v>91</v>
      </c>
      <c r="C10" s="62"/>
      <c r="D10" s="62"/>
      <c r="E10" s="132" t="s">
        <v>18</v>
      </c>
      <c r="F10" s="62"/>
      <c r="G10" s="68"/>
    </row>
    <row r="11" spans="1:7" ht="14.25" customHeight="1">
      <c r="A11" s="67"/>
      <c r="B11" s="62"/>
      <c r="C11" s="62"/>
      <c r="D11" s="62"/>
      <c r="E11" s="62"/>
      <c r="F11" s="62"/>
      <c r="G11" s="68"/>
    </row>
    <row r="12" spans="1:7" ht="14.25" customHeight="1">
      <c r="A12" s="67"/>
      <c r="B12" s="62" t="s">
        <v>92</v>
      </c>
      <c r="C12" s="62"/>
      <c r="D12" s="62"/>
      <c r="E12" s="62"/>
      <c r="F12" s="62"/>
      <c r="G12" s="68"/>
    </row>
    <row r="13" spans="1:7" ht="14.25" customHeight="1" thickBot="1">
      <c r="A13" s="67"/>
      <c r="B13" s="62" t="s">
        <v>93</v>
      </c>
      <c r="C13" s="62"/>
      <c r="D13" s="62"/>
      <c r="E13" s="114" t="str">
        <f>IF(F4=" "," ",E8*E10)</f>
        <v> </v>
      </c>
      <c r="F13" s="62" t="s">
        <v>100</v>
      </c>
      <c r="G13" s="68"/>
    </row>
    <row r="14" spans="1:7" ht="14.25" customHeight="1" thickTop="1">
      <c r="A14" s="67"/>
      <c r="B14" s="62"/>
      <c r="C14" s="62"/>
      <c r="D14" s="62"/>
      <c r="E14" s="62"/>
      <c r="F14" s="62"/>
      <c r="G14" s="68"/>
    </row>
    <row r="15" spans="1:7" ht="14.25" customHeight="1">
      <c r="A15" s="67"/>
      <c r="B15" s="62" t="s">
        <v>94</v>
      </c>
      <c r="C15" s="62"/>
      <c r="D15" s="62"/>
      <c r="E15" s="62"/>
      <c r="F15" s="62"/>
      <c r="G15" s="68"/>
    </row>
    <row r="16" spans="1:7" ht="14.25" customHeight="1" thickBot="1">
      <c r="A16" s="67"/>
      <c r="B16" s="62" t="s">
        <v>95</v>
      </c>
      <c r="C16" s="62"/>
      <c r="D16" s="62"/>
      <c r="E16" s="115" t="str">
        <f>IF(E13=" "," ",E13/43560)</f>
        <v> </v>
      </c>
      <c r="F16" s="62" t="s">
        <v>101</v>
      </c>
      <c r="G16" s="68"/>
    </row>
    <row r="17" spans="1:7" ht="14.25" customHeight="1" thickTop="1">
      <c r="A17" s="67"/>
      <c r="B17" s="62"/>
      <c r="C17" s="62"/>
      <c r="D17" s="62"/>
      <c r="E17" s="62"/>
      <c r="F17" s="62"/>
      <c r="G17" s="68"/>
    </row>
    <row r="18" spans="1:7" ht="14.25" customHeight="1">
      <c r="A18" s="69"/>
      <c r="B18" s="64" t="s">
        <v>96</v>
      </c>
      <c r="C18" s="64"/>
      <c r="D18" s="64"/>
      <c r="E18" s="62"/>
      <c r="F18" s="62"/>
      <c r="G18" s="68"/>
    </row>
    <row r="19" spans="1:7" ht="14.25" customHeight="1">
      <c r="A19" s="69"/>
      <c r="B19" s="64" t="s">
        <v>97</v>
      </c>
      <c r="C19" s="64"/>
      <c r="D19" s="64"/>
      <c r="E19" s="62"/>
      <c r="F19" s="62"/>
      <c r="G19" s="68"/>
    </row>
    <row r="20" spans="1:7" ht="14.25" customHeight="1" thickBot="1">
      <c r="A20" s="69"/>
      <c r="B20" s="64" t="s">
        <v>98</v>
      </c>
      <c r="C20" s="64"/>
      <c r="D20" s="64"/>
      <c r="E20" s="62"/>
      <c r="F20" s="114" t="str">
        <f>IF(E16=" "," ",F4/E16)</f>
        <v> </v>
      </c>
      <c r="G20" s="68"/>
    </row>
    <row r="21" spans="1:7" ht="14.25" customHeight="1" thickTop="1">
      <c r="A21" s="69"/>
      <c r="B21" s="64"/>
      <c r="C21" s="64"/>
      <c r="D21" s="64"/>
      <c r="E21" s="62"/>
      <c r="F21" s="161"/>
      <c r="G21" s="68"/>
    </row>
    <row r="22" spans="1:7" ht="10.5" customHeight="1">
      <c r="A22" s="69"/>
      <c r="B22" s="306" t="s">
        <v>267</v>
      </c>
      <c r="C22" s="306"/>
      <c r="D22" s="306"/>
      <c r="E22" s="306"/>
      <c r="F22" s="306"/>
      <c r="G22" s="68"/>
    </row>
    <row r="23" spans="1:7" ht="10.5" customHeight="1">
      <c r="A23" s="69"/>
      <c r="B23" s="306" t="s">
        <v>268</v>
      </c>
      <c r="C23" s="306"/>
      <c r="D23" s="306"/>
      <c r="E23" s="306"/>
      <c r="F23" s="306"/>
      <c r="G23" s="68"/>
    </row>
    <row r="24" spans="1:7" ht="10.5" customHeight="1">
      <c r="A24" s="69"/>
      <c r="B24" s="306" t="s">
        <v>269</v>
      </c>
      <c r="C24" s="306"/>
      <c r="D24" s="306"/>
      <c r="E24" s="306"/>
      <c r="F24" s="306"/>
      <c r="G24" s="68"/>
    </row>
    <row r="25" spans="1:7" ht="10.5" customHeight="1">
      <c r="A25" s="69"/>
      <c r="B25" s="306" t="s">
        <v>270</v>
      </c>
      <c r="C25" s="306"/>
      <c r="D25" s="306"/>
      <c r="E25" s="306"/>
      <c r="F25" s="306"/>
      <c r="G25" s="68"/>
    </row>
    <row r="26" spans="1:7" ht="10.5" customHeight="1">
      <c r="A26" s="69"/>
      <c r="B26" s="306" t="s">
        <v>271</v>
      </c>
      <c r="C26" s="306"/>
      <c r="D26" s="306"/>
      <c r="E26" s="306"/>
      <c r="F26" s="306"/>
      <c r="G26" s="68"/>
    </row>
    <row r="27" spans="1:7" ht="10.5" customHeight="1">
      <c r="A27" s="67"/>
      <c r="B27" s="306" t="s">
        <v>272</v>
      </c>
      <c r="C27" s="306"/>
      <c r="D27" s="306"/>
      <c r="E27" s="306"/>
      <c r="F27" s="306"/>
      <c r="G27" s="68"/>
    </row>
    <row r="28" spans="1:7" ht="10.5" customHeight="1">
      <c r="A28" s="67"/>
      <c r="B28" s="306" t="s">
        <v>273</v>
      </c>
      <c r="C28" s="306"/>
      <c r="D28" s="306"/>
      <c r="E28" s="306"/>
      <c r="F28" s="306"/>
      <c r="G28" s="68"/>
    </row>
    <row r="29" spans="1:7" ht="8.25" customHeight="1">
      <c r="A29" s="67"/>
      <c r="B29" s="162"/>
      <c r="C29" s="62"/>
      <c r="D29" s="62"/>
      <c r="E29" s="62"/>
      <c r="F29" s="62"/>
      <c r="G29" s="68"/>
    </row>
    <row r="30" spans="1:7" ht="15" customHeight="1">
      <c r="A30" s="67"/>
      <c r="B30" s="261" t="s">
        <v>99</v>
      </c>
      <c r="C30" s="261"/>
      <c r="D30" s="304"/>
      <c r="E30" s="304"/>
      <c r="F30" s="304"/>
      <c r="G30" s="305"/>
    </row>
    <row r="31" spans="1:7" ht="15" customHeight="1">
      <c r="A31" s="67"/>
      <c r="B31" s="307" t="s">
        <v>18</v>
      </c>
      <c r="C31" s="307"/>
      <c r="D31" s="307"/>
      <c r="E31" s="307"/>
      <c r="F31" s="307"/>
      <c r="G31" s="154"/>
    </row>
    <row r="32" spans="1:7" ht="15" customHeight="1">
      <c r="A32" s="67"/>
      <c r="B32" s="307"/>
      <c r="C32" s="307"/>
      <c r="D32" s="307"/>
      <c r="E32" s="307"/>
      <c r="F32" s="307"/>
      <c r="G32" s="154"/>
    </row>
    <row r="33" spans="1:7" ht="15" customHeight="1">
      <c r="A33" s="67"/>
      <c r="B33" s="307"/>
      <c r="C33" s="307"/>
      <c r="D33" s="307"/>
      <c r="E33" s="307"/>
      <c r="F33" s="307"/>
      <c r="G33" s="68"/>
    </row>
    <row r="34" spans="1:7" ht="15" customHeight="1">
      <c r="A34" s="67"/>
      <c r="B34" s="307"/>
      <c r="C34" s="307"/>
      <c r="D34" s="307"/>
      <c r="E34" s="307"/>
      <c r="F34" s="307"/>
      <c r="G34" s="68"/>
    </row>
    <row r="35" spans="1:7" ht="15" customHeight="1">
      <c r="A35" s="67"/>
      <c r="B35" s="307"/>
      <c r="C35" s="307"/>
      <c r="D35" s="307"/>
      <c r="E35" s="307"/>
      <c r="F35" s="307"/>
      <c r="G35" s="68"/>
    </row>
    <row r="36" spans="1:7" ht="15" customHeight="1" thickBot="1">
      <c r="A36" s="70"/>
      <c r="B36" s="308"/>
      <c r="C36" s="308"/>
      <c r="D36" s="308"/>
      <c r="E36" s="308"/>
      <c r="F36" s="308"/>
      <c r="G36" s="71"/>
    </row>
    <row r="37" spans="1:7" ht="12.75">
      <c r="A37" s="6"/>
      <c r="B37" s="143" t="s">
        <v>231</v>
      </c>
      <c r="C37" s="6"/>
      <c r="D37" s="6"/>
      <c r="E37" s="6"/>
      <c r="F37" s="6"/>
      <c r="G37" s="6"/>
    </row>
  </sheetData>
  <sheetProtection sheet="1" objects="1" scenarios="1"/>
  <mergeCells count="11">
    <mergeCell ref="B31:F36"/>
    <mergeCell ref="B27:F27"/>
    <mergeCell ref="B28:F28"/>
    <mergeCell ref="B30:C30"/>
    <mergeCell ref="C2:D2"/>
    <mergeCell ref="D30:G30"/>
    <mergeCell ref="B22:F22"/>
    <mergeCell ref="B23:F23"/>
    <mergeCell ref="B24:F24"/>
    <mergeCell ref="B25:F25"/>
    <mergeCell ref="B26:F26"/>
  </mergeCells>
  <printOptions horizontalCentered="1" verticalCentered="1"/>
  <pageMargins left="0.75" right="0.75" top="1" bottom="0.75" header="1" footer="0.5"/>
  <pageSetup horizontalDpi="300" verticalDpi="300" orientation="portrait" r:id="rId1"/>
  <headerFooter alignWithMargins="0">
    <oddHeader>&amp;C&amp;"Arial,Bold"&amp;12Spreader Calibration Worksheet
&amp;"Arial,Italic"&amp;10Copy as necessary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Step Guide Worksheets</dc:title>
  <dc:subject>Manure Management</dc:subject>
  <dc:creator>Kerry I. Goodrich</dc:creator>
  <cp:keywords/>
  <dc:description>P.O. Box 11350
Salt Lake City, Utah   84147
(801) 524-4568
Kerry.Goodrich@ut.usda.gov</dc:description>
  <cp:lastModifiedBy>Kerry Goodrich</cp:lastModifiedBy>
  <cp:lastPrinted>2002-01-25T23:45:03Z</cp:lastPrinted>
  <dcterms:created xsi:type="dcterms:W3CDTF">2001-09-15T21:31:33Z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