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sey.burns\Desktop\SGI\SGI documents\2016 docs\"/>
    </mc:Choice>
  </mc:AlternateContent>
  <bookViews>
    <workbookView xWindow="240" yWindow="480" windowWidth="14850" windowHeight="7455"/>
  </bookViews>
  <sheets>
    <sheet name="SG WHEG" sheetId="1" r:id="rId1"/>
    <sheet name="Fuel Break WHEG" sheetId="4" r:id="rId2"/>
    <sheet name="Map of Areas for SG WHEG" sheetId="2" r:id="rId3"/>
  </sheets>
  <definedNames>
    <definedName name="_xlnm.Print_Area" localSheetId="1">'Fuel Break WHEG'!$A$1:$G$43</definedName>
    <definedName name="_xlnm.Print_Area" localSheetId="2">'Map of Areas for SG WHEG'!$A$1:$I$40</definedName>
    <definedName name="_xlnm.Print_Area" localSheetId="0">'SG WHEG'!$A$1:$G$177</definedName>
  </definedNames>
  <calcPr calcId="152511"/>
</workbook>
</file>

<file path=xl/calcChain.xml><?xml version="1.0" encoding="utf-8"?>
<calcChain xmlns="http://schemas.openxmlformats.org/spreadsheetml/2006/main">
  <c r="G30" i="4" l="1"/>
  <c r="E30" i="4"/>
  <c r="G10" i="4"/>
  <c r="E10" i="4"/>
  <c r="G26" i="4" l="1"/>
  <c r="E26" i="4"/>
  <c r="G21" i="4"/>
  <c r="E21" i="4"/>
  <c r="G15" i="4"/>
  <c r="G38" i="4" s="1"/>
  <c r="E15" i="4"/>
  <c r="G141" i="1"/>
  <c r="E141" i="1"/>
  <c r="G25" i="1"/>
  <c r="E25" i="1"/>
  <c r="G13" i="1"/>
  <c r="E13" i="1"/>
  <c r="E38" i="4" l="1"/>
  <c r="G41" i="4" s="1"/>
  <c r="G136" i="1"/>
  <c r="G130" i="1"/>
  <c r="E130" i="1"/>
  <c r="E136" i="1"/>
  <c r="G45" i="1"/>
  <c r="E45" i="1"/>
  <c r="G56" i="1"/>
  <c r="G62" i="1"/>
  <c r="E62" i="1"/>
  <c r="E56" i="1"/>
  <c r="C80" i="1"/>
  <c r="G175" i="1" l="1"/>
  <c r="G156" i="1" l="1"/>
  <c r="G177" i="1"/>
  <c r="G109" i="1" l="1"/>
  <c r="E109" i="1"/>
  <c r="E84" i="1" l="1"/>
  <c r="F156" i="1" l="1"/>
  <c r="E156" i="1"/>
  <c r="D156" i="1"/>
  <c r="D157" i="1"/>
  <c r="G158" i="1"/>
  <c r="D159" i="1"/>
  <c r="F158" i="1"/>
  <c r="E158" i="1"/>
  <c r="D158" i="1"/>
  <c r="E124" i="1"/>
  <c r="E118" i="1"/>
  <c r="E102" i="1"/>
  <c r="E91" i="1"/>
  <c r="E75" i="1"/>
  <c r="E69" i="1"/>
  <c r="E51" i="1"/>
  <c r="E39" i="1"/>
  <c r="E32" i="1"/>
  <c r="E19" i="1"/>
  <c r="E145" i="1" l="1"/>
  <c r="E80" i="1"/>
  <c r="G51" i="1"/>
  <c r="G102" i="1" l="1"/>
  <c r="G75" i="1"/>
  <c r="G69" i="1"/>
  <c r="G39" i="1"/>
  <c r="G32" i="1"/>
  <c r="G19" i="1"/>
  <c r="G124" i="1"/>
  <c r="G118" i="1"/>
  <c r="G91" i="1"/>
  <c r="G84" i="1"/>
  <c r="G145" i="1" l="1"/>
  <c r="G151" i="1" s="1"/>
  <c r="G80" i="1"/>
  <c r="G149" i="1" s="1"/>
  <c r="E151" i="1"/>
  <c r="G98" i="1"/>
  <c r="G150" i="1" s="1"/>
  <c r="E98" i="1"/>
  <c r="E150" i="1" s="1"/>
  <c r="E149" i="1"/>
  <c r="G152" i="1" l="1"/>
  <c r="E152" i="1"/>
  <c r="E153" i="1" s="1"/>
  <c r="E157" i="1" s="1"/>
  <c r="G153" i="1" l="1"/>
  <c r="E159" i="1" s="1"/>
  <c r="D155" i="1" l="1"/>
  <c r="D154" i="1"/>
</calcChain>
</file>

<file path=xl/sharedStrings.xml><?xml version="1.0" encoding="utf-8"?>
<sst xmlns="http://schemas.openxmlformats.org/spreadsheetml/2006/main" count="218" uniqueCount="200">
  <si>
    <t>Owner/Operator:</t>
  </si>
  <si>
    <t>Field Office:</t>
  </si>
  <si>
    <t>NRCS Planner:</t>
  </si>
  <si>
    <t>NRCS or Partner Biologist:</t>
  </si>
  <si>
    <t>Date:</t>
  </si>
  <si>
    <t>Factor</t>
  </si>
  <si>
    <t>a) No invasive species are present</t>
  </si>
  <si>
    <t>After Score</t>
  </si>
  <si>
    <t>Value</t>
  </si>
  <si>
    <t>Before Score</t>
  </si>
  <si>
    <t>Questions?: Contact your NRCS-DWR Biologist or the NRCS State Biologist at (801) 524-4566</t>
  </si>
  <si>
    <t>T&amp;E / Sensitive Wildlife Species in Quad:</t>
  </si>
  <si>
    <t>Ecological Site:</t>
  </si>
  <si>
    <t>a) &gt;15%</t>
  </si>
  <si>
    <t xml:space="preserve">e) &lt;5% </t>
  </si>
  <si>
    <t>a) None used</t>
  </si>
  <si>
    <t>General Subtotal</t>
  </si>
  <si>
    <t>Winter Subtotal</t>
  </si>
  <si>
    <t>a)  All sizes/age classes present and well distributed</t>
  </si>
  <si>
    <t>a) &gt;3 miles</t>
  </si>
  <si>
    <t>b) 2 - 3 miles</t>
  </si>
  <si>
    <t>c) 1 - 2 mile</t>
  </si>
  <si>
    <t>d) 1 - ½  mile</t>
  </si>
  <si>
    <t>e) &lt;½ mile</t>
  </si>
  <si>
    <t>a) No watering facilities in the planning area</t>
  </si>
  <si>
    <t>b) All watering facilities have escape ramps that meet NRCS standards</t>
  </si>
  <si>
    <t>c) Some watering facilities have escape ramps that meet NRCS standards</t>
  </si>
  <si>
    <t>d) No watering facilities have escape ramps that meet NRCS standards</t>
  </si>
  <si>
    <t>Multi-plier</t>
  </si>
  <si>
    <t>e)  &lt;5%</t>
  </si>
  <si>
    <t>a) &gt;75%</t>
  </si>
  <si>
    <t>b) 60 - 75%</t>
  </si>
  <si>
    <t xml:space="preserve">SUM </t>
  </si>
  <si>
    <t>Before Final</t>
  </si>
  <si>
    <t>After Final</t>
  </si>
  <si>
    <t>c) 50 - 60%</t>
  </si>
  <si>
    <t>b) No fence in FCRT High Risk or other critical area</t>
  </si>
  <si>
    <t>c) All fences marked in FCRT High Risk or other critical areas, no unused fence</t>
  </si>
  <si>
    <t>d) Some fences marked in FCRT High Risk or other critical areas</t>
  </si>
  <si>
    <t>b) Hand sprayed on &lt;1% of field, not within brood rearing areas</t>
  </si>
  <si>
    <t>c) Hand or vehicle sprayed on 1 - 10% of field, not within brood rearing areas</t>
  </si>
  <si>
    <t>d) Hand, vehicle, or aerial spray on &gt;10% of field, not within brood rearing areas</t>
  </si>
  <si>
    <t xml:space="preserve">a) &gt;10% </t>
  </si>
  <si>
    <t xml:space="preserve">b) 8  – 10% </t>
  </si>
  <si>
    <t>d) 3 – 5%</t>
  </si>
  <si>
    <t xml:space="preserve">e) 1 – 3% </t>
  </si>
  <si>
    <t>f) &lt;1%</t>
  </si>
  <si>
    <t>b) Used July 15 – March 14, not within brood rearing areas</t>
  </si>
  <si>
    <t>c) Used March 15 – July 14, not within brood rearing areas</t>
  </si>
  <si>
    <t>d) Used July 15 – March 14, within brood rearing areas</t>
  </si>
  <si>
    <t>e) Used March 15 – July 14, within brood rearing areas</t>
  </si>
  <si>
    <t>a) &gt;10 species</t>
  </si>
  <si>
    <t>b) 8 – 9 species</t>
  </si>
  <si>
    <t>e) &lt;4 species</t>
  </si>
  <si>
    <t>d) 4 – 5 species</t>
  </si>
  <si>
    <t xml:space="preserve">2) Perennial grass % canopy cover </t>
  </si>
  <si>
    <t xml:space="preserve">c)  Even aged stand of mature or intermediate; few seedlings </t>
  </si>
  <si>
    <t xml:space="preserve">b)  2 obvious sizes/age classes present; some seedlings </t>
  </si>
  <si>
    <t>d)  Sagebrush cover is very sparse, few to no seedlings</t>
  </si>
  <si>
    <t>Quad(s):</t>
  </si>
  <si>
    <t>e) 30 - 40%</t>
  </si>
  <si>
    <t>f) 15 - 30%</t>
  </si>
  <si>
    <t>g) &lt;15%</t>
  </si>
  <si>
    <t>Notes:</t>
  </si>
  <si>
    <t>e) No fences marked in FCRT High Risk or other critical areas</t>
  </si>
  <si>
    <t>d) 40 - 50%</t>
  </si>
  <si>
    <t>Nesting/Brood Rearing/Lekking Subtotal</t>
  </si>
  <si>
    <t>General Subtotals</t>
  </si>
  <si>
    <t>Winter Subtotals</t>
  </si>
  <si>
    <t>Nesting/Brood Rearing/Lekking Subtotals</t>
  </si>
  <si>
    <t>Before</t>
  </si>
  <si>
    <t>After</t>
  </si>
  <si>
    <r>
      <t>After Score Critical Limiting Factors</t>
    </r>
    <r>
      <rPr>
        <sz val="9"/>
        <color theme="1"/>
        <rFont val="Arial"/>
        <family val="2"/>
      </rPr>
      <t xml:space="preserve"> (plan does not address to Planning Criteria)</t>
    </r>
  </si>
  <si>
    <t>Preliminary Average WHEG Score</t>
  </si>
  <si>
    <t>d) All active leks are disturbed during lekking season</t>
  </si>
  <si>
    <t>c) Few artificial perches in critical area</t>
  </si>
  <si>
    <t>d) Many artificial perches in critical area</t>
  </si>
  <si>
    <t>c)  Scattered (10-33% of area) phase 1, with no phase 2 or 3</t>
  </si>
  <si>
    <t>d)  Primarily phase 1, with no phase 2 or 3</t>
  </si>
  <si>
    <t>e)  Primarily phase 1, with some 2 and 3</t>
  </si>
  <si>
    <t>f)  Primarily phase 2, with some 1 and 3</t>
  </si>
  <si>
    <t>g)  Primarily phase 3, with some 1 and 2</t>
  </si>
  <si>
    <r>
      <t xml:space="preserve">a) &gt;10 inches on </t>
    </r>
    <r>
      <rPr>
        <u/>
        <sz val="9"/>
        <color theme="1"/>
        <rFont val="Arial"/>
        <family val="2"/>
      </rPr>
      <t>&gt;</t>
    </r>
    <r>
      <rPr>
        <sz val="9"/>
        <color theme="1"/>
        <rFont val="Arial"/>
        <family val="2"/>
      </rPr>
      <t>2/3rds of the nesting habitat in the assessment area</t>
    </r>
  </si>
  <si>
    <r>
      <t xml:space="preserve">b) 8 - 10 inches on </t>
    </r>
    <r>
      <rPr>
        <u/>
        <sz val="9"/>
        <color theme="1"/>
        <rFont val="Arial"/>
        <family val="2"/>
      </rPr>
      <t>&gt;</t>
    </r>
    <r>
      <rPr>
        <sz val="9"/>
        <color theme="1"/>
        <rFont val="Arial"/>
        <family val="2"/>
      </rPr>
      <t>2/3rds of the nesting habitat in the assessment area</t>
    </r>
  </si>
  <si>
    <r>
      <t xml:space="preserve">c) 6 - 8 inches on </t>
    </r>
    <r>
      <rPr>
        <u/>
        <sz val="9"/>
        <color theme="1"/>
        <rFont val="Arial"/>
        <family val="2"/>
      </rPr>
      <t>&gt;</t>
    </r>
    <r>
      <rPr>
        <sz val="9"/>
        <color theme="1"/>
        <rFont val="Arial"/>
        <family val="2"/>
      </rPr>
      <t>2/3rds of the nesting habitat in the assessment area</t>
    </r>
  </si>
  <si>
    <r>
      <t xml:space="preserve">e) 3 - 5 inches on </t>
    </r>
    <r>
      <rPr>
        <u/>
        <sz val="9"/>
        <color theme="1"/>
        <rFont val="Arial"/>
        <family val="2"/>
      </rPr>
      <t>&gt;</t>
    </r>
    <r>
      <rPr>
        <sz val="9"/>
        <color theme="1"/>
        <rFont val="Arial"/>
        <family val="2"/>
      </rPr>
      <t>2/3rds of the nesting habitat in the assessment area</t>
    </r>
  </si>
  <si>
    <r>
      <t xml:space="preserve">f) &lt;3 inches on </t>
    </r>
    <r>
      <rPr>
        <u/>
        <sz val="9"/>
        <color theme="1"/>
        <rFont val="Arial"/>
        <family val="2"/>
      </rPr>
      <t>&gt;</t>
    </r>
    <r>
      <rPr>
        <sz val="9"/>
        <color theme="1"/>
        <rFont val="Arial"/>
        <family val="2"/>
      </rPr>
      <t>2/3rds of the nesting habitat in the assessment area</t>
    </r>
  </si>
  <si>
    <r>
      <t>Before Score Critical Limiting Factors</t>
    </r>
    <r>
      <rPr>
        <sz val="9"/>
        <color theme="1"/>
        <rFont val="Arial"/>
        <family val="2"/>
      </rPr>
      <t xml:space="preserve"> (must be addressed to achieve Planning Criteria)</t>
    </r>
  </si>
  <si>
    <r>
      <t xml:space="preserve">3) CRITICAL LIMITING FACTOR  Perennial grass height during nesting season  </t>
    </r>
    <r>
      <rPr>
        <sz val="9"/>
        <color theme="1"/>
        <rFont val="Arial"/>
        <family val="2"/>
      </rPr>
      <t>Use current seasons growth if mature, otherwise use residual.  Use minimum average height from Apr 1 - June 30.</t>
    </r>
  </si>
  <si>
    <t>b) Primarily no conifers present, but with &lt;10% of area with phase 1, 2, or 3 conifer encroachment</t>
  </si>
  <si>
    <t>c) 12 - 15 OR 40 - 50%</t>
  </si>
  <si>
    <t>d)  5  - 12% OR &gt;50%</t>
  </si>
  <si>
    <t xml:space="preserve">Biology, Ecology, and Mgmt of Western Juniper (Miller et al. 2005) (beginning on page 25) </t>
  </si>
  <si>
    <t>c) Minor amounts (&lt;1% cover) of invasive species</t>
  </si>
  <si>
    <t>d) Moderate amounts (1-5% cover) of invasive species</t>
  </si>
  <si>
    <t>e) Significant amounts (&gt;5%) of invasive species</t>
  </si>
  <si>
    <t>b) Only a few individual invasive species plants are present</t>
  </si>
  <si>
    <t>Sage Grouse Focal Area:</t>
  </si>
  <si>
    <r>
      <t>1) CRITICAL LIMITING FACTOR  Shrub % canopy cover</t>
    </r>
    <r>
      <rPr>
        <sz val="9"/>
        <color theme="1"/>
        <rFont val="Arial"/>
        <family val="2"/>
      </rPr>
      <t xml:space="preserve">  Must be sagebrush dominated.</t>
    </r>
  </si>
  <si>
    <r>
      <t xml:space="preserve">5) Forb diversity  </t>
    </r>
    <r>
      <rPr>
        <sz val="9"/>
        <color theme="1"/>
        <rFont val="Arial"/>
        <family val="2"/>
      </rPr>
      <t>Forbs must be non-invasive.  Species must total amount to at least a trace on the UT-2 within assessment area to be counted.</t>
    </r>
  </si>
  <si>
    <r>
      <t xml:space="preserve">4) CRITICAL LIMITING FACTOR  Forb % canopy cover  </t>
    </r>
    <r>
      <rPr>
        <sz val="9"/>
        <color theme="1"/>
        <rFont val="Arial"/>
        <family val="2"/>
      </rPr>
      <t>Forbs must be non-invasive.</t>
    </r>
  </si>
  <si>
    <t xml:space="preserve">c) 6 – 7 species  </t>
  </si>
  <si>
    <t>a) Mesic area(s) within assessment area</t>
  </si>
  <si>
    <t>b) Mesic area within 1 mile of assessment area</t>
  </si>
  <si>
    <t>c) Mesic area within 3 miles of assessment area</t>
  </si>
  <si>
    <t>d) Mesic area within 5 miles of assessment area</t>
  </si>
  <si>
    <t>e) Mesic area greater than 5 miles from assessment area</t>
  </si>
  <si>
    <t>e) Hand, vehicle, or aerial spray on &gt;10% of field, on brood rearing areas</t>
  </si>
  <si>
    <t>d) No mesic areas within 5 miles of assessment area</t>
  </si>
  <si>
    <t>10) Insecticide methodology and coverage</t>
  </si>
  <si>
    <t>11) Insecticide timing</t>
  </si>
  <si>
    <t>c) 5 – 8% (OR within 75% of ESD historical forb cover if site potential is below 5%)</t>
  </si>
  <si>
    <t xml:space="preserve">a) No artificial perches in the assessment area </t>
  </si>
  <si>
    <t>b) No artificial perches in critical areas, but artificial perches in the assessment area</t>
  </si>
  <si>
    <t>a) No fence in assessment area</t>
  </si>
  <si>
    <t>b) 12 - 15%</t>
  </si>
  <si>
    <t>c) 8 - 12 % (OR within 75% of ESD historical grass cover if site potential is below 8%)</t>
  </si>
  <si>
    <t xml:space="preserve">d) 5 - 8% </t>
  </si>
  <si>
    <t>12) CRITICAL LIMITING FACTOR  Sagebrush % canopy cover in wintering areas</t>
  </si>
  <si>
    <r>
      <t xml:space="preserve">15) CRITICAL LIMITING FACTOR  Pinyon &amp; juniper invasion  </t>
    </r>
    <r>
      <rPr>
        <sz val="9"/>
        <color theme="1"/>
        <rFont val="Arial"/>
        <family val="2"/>
      </rPr>
      <t xml:space="preserve">For further info on juniper encroachment phases, see: </t>
    </r>
  </si>
  <si>
    <r>
      <t xml:space="preserve">18) Fence  </t>
    </r>
    <r>
      <rPr>
        <sz val="9"/>
        <color theme="1"/>
        <rFont val="Arial"/>
        <family val="2"/>
      </rPr>
      <t>See NRCS Fence Collision Risk Tool (FCRT) for fence marking areas.  In addition, use planner judgment to determine other critical areas (within 1 mile from a lek and/or in movement corridors).  FCRT high risk areas may be exempt from marking by a biologist (example - tall vegetation removed risk).</t>
    </r>
  </si>
  <si>
    <t>19) Drowning threat</t>
  </si>
  <si>
    <r>
      <t xml:space="preserve">20) Tall structures  </t>
    </r>
    <r>
      <rPr>
        <sz val="9"/>
        <color theme="1"/>
        <rFont val="Arial"/>
        <family val="2"/>
      </rPr>
      <t>Artificial perches can be power poles, windmills, non-native trees (do not consider PJ), etc.  Critical areas include leks, nesting, and brood rearing areas.</t>
    </r>
  </si>
  <si>
    <t xml:space="preserve">www.wrcc.dri.edu/summary/climsmut.html </t>
  </si>
  <si>
    <r>
      <t xml:space="preserve">B. Winter Habitat  </t>
    </r>
    <r>
      <rPr>
        <sz val="9"/>
        <color theme="1"/>
        <rFont val="Arial"/>
        <family val="2"/>
      </rPr>
      <t xml:space="preserve">Score if winter habitat is present or potentially present.  DWR maps are helpful but local knowledge should be used if available.          </t>
    </r>
    <r>
      <rPr>
        <sz val="11"/>
        <color theme="1"/>
        <rFont val="Arial"/>
        <family val="2"/>
      </rPr>
      <t xml:space="preserve">                                                                                                                      </t>
    </r>
  </si>
  <si>
    <r>
      <t xml:space="preserve">C. General Habitat Conditions </t>
    </r>
    <r>
      <rPr>
        <b/>
        <sz val="9"/>
        <color theme="1"/>
        <rFont val="Arial"/>
        <family val="2"/>
      </rPr>
      <t xml:space="preserve"> </t>
    </r>
    <r>
      <rPr>
        <sz val="9"/>
        <color theme="1"/>
        <rFont val="Arial"/>
        <family val="2"/>
      </rPr>
      <t>Score these factors for all projects on all acres.</t>
    </r>
  </si>
  <si>
    <r>
      <t xml:space="preserve">WHEG SCORE IMPROVEMENT </t>
    </r>
    <r>
      <rPr>
        <sz val="9"/>
        <color theme="1"/>
        <rFont val="Arial"/>
        <family val="2"/>
      </rPr>
      <t>(After minus Before)</t>
    </r>
  </si>
  <si>
    <r>
      <rPr>
        <b/>
        <sz val="11"/>
        <color theme="1"/>
        <rFont val="Arial"/>
        <family val="2"/>
      </rPr>
      <t>A. Nesting / Brood Rearing / Lekking Habitat</t>
    </r>
    <r>
      <rPr>
        <sz val="11"/>
        <color theme="1"/>
        <rFont val="Arial"/>
        <family val="2"/>
      </rPr>
      <t xml:space="preserve">  </t>
    </r>
    <r>
      <rPr>
        <sz val="9"/>
        <color theme="1"/>
        <rFont val="Arial"/>
        <family val="2"/>
      </rPr>
      <t>Score if nesting and/or brood rearing habitat is present or potentially present. DWR maps are helpful but local knowledge should be used if available.</t>
    </r>
  </si>
  <si>
    <r>
      <t xml:space="preserve">14) Sagebrush age structure &amp; recruitment </t>
    </r>
    <r>
      <rPr>
        <sz val="9"/>
        <color theme="1"/>
        <rFont val="Arial"/>
        <family val="2"/>
      </rPr>
      <t xml:space="preserve"> Size classes are: mature, intermediate, and seedlings (actual sizes vary by species).</t>
    </r>
  </si>
  <si>
    <r>
      <rPr>
        <b/>
        <sz val="9"/>
        <color theme="1"/>
        <rFont val="Arial"/>
        <family val="2"/>
      </rPr>
      <t>Define your assessment area</t>
    </r>
    <r>
      <rPr>
        <sz val="9"/>
        <color theme="1"/>
        <rFont val="Arial"/>
        <family val="2"/>
      </rPr>
      <t xml:space="preserve"> (group like areas of vegetation and management together and split areas with significant differences into separate assessment areas).  Attach map or describe assessment area:</t>
    </r>
  </si>
  <si>
    <t>h)  Juniper ecological site (if more than 10% of assessment area)</t>
  </si>
  <si>
    <r>
      <t xml:space="preserve">17) Non-native invasive plant species  </t>
    </r>
    <r>
      <rPr>
        <sz val="9"/>
        <color theme="1"/>
        <rFont val="Arial"/>
        <family val="2"/>
      </rPr>
      <t>See NRCS Invasive Species List.</t>
    </r>
  </si>
  <si>
    <t>a) Mesic area vegetation is similar to reference conditions and is undisturbed by human or livestock activities</t>
  </si>
  <si>
    <t>b) Mesic area vegetation is moderately similar and is undisturbed by human or livestock activities during brood rearing season</t>
  </si>
  <si>
    <t>c) Mesic area vegetation is moderately similar and is minimally disturbed by human or livestock activities during brood rearing season</t>
  </si>
  <si>
    <t>d) Mesic area vegetation is not similar and is moderately disturbed by human or livestock activities during brood rearing season</t>
  </si>
  <si>
    <r>
      <t xml:space="preserve">9) Mesic areas condition  </t>
    </r>
    <r>
      <rPr>
        <sz val="9"/>
        <color theme="1"/>
        <rFont val="Arial"/>
        <family val="2"/>
      </rPr>
      <t>Condition of mesic areas compared to reference conditions within 5 miles of assessment area.  Score only for accessible lands.</t>
    </r>
  </si>
  <si>
    <t>e) Mesic area vegetation is not similar and is highly disturbed by human or livestock activities during brood rearing season (i.e. alfalfa field)</t>
  </si>
  <si>
    <t>Enter 2 for NOT Evaluated or 3 for Evaluated</t>
  </si>
  <si>
    <t xml:space="preserve">Winter or Nesting Habitat NOT Present and NOT Evaluated? </t>
  </si>
  <si>
    <t>a) All leks in the assessment area are undisturbed during lekking season</t>
  </si>
  <si>
    <r>
      <t xml:space="preserve">13) Exposed sagebrush canopy  </t>
    </r>
    <r>
      <rPr>
        <sz val="9"/>
        <color theme="1"/>
        <rFont val="Arial"/>
        <family val="2"/>
      </rPr>
      <t xml:space="preserve">Estimating the percent of sagebrush canopy that would be accessible above a 1 in 10 year snowfall depth.  Use local information or data from WRCC by using 50% of highest "snowdepth daily extreme" value from the most appropriate weather station(s): </t>
    </r>
  </si>
  <si>
    <r>
      <t xml:space="preserve">FINAL WHEG AFTER SCORE </t>
    </r>
    <r>
      <rPr>
        <sz val="9"/>
        <color theme="1"/>
        <rFont val="Arial"/>
        <family val="2"/>
      </rPr>
      <t>(bound by Critical Limiting Factors for After scores)</t>
    </r>
  </si>
  <si>
    <t>a)  No conifers present in assessment area</t>
  </si>
  <si>
    <r>
      <t xml:space="preserve">16) Human disturbance  </t>
    </r>
    <r>
      <rPr>
        <sz val="9"/>
        <color theme="1"/>
        <rFont val="Arial"/>
        <family val="2"/>
      </rPr>
      <t>Houses, roads, oil &amp; gas, etc.</t>
    </r>
    <r>
      <rPr>
        <b/>
        <sz val="9"/>
        <color theme="1"/>
        <rFont val="Arial"/>
        <family val="2"/>
      </rPr>
      <t xml:space="preserve"> </t>
    </r>
    <r>
      <rPr>
        <sz val="9"/>
        <color theme="1"/>
        <rFont val="Arial"/>
        <family val="2"/>
      </rPr>
      <t>Distance from edge of assessment area to disturbance.</t>
    </r>
  </si>
  <si>
    <t>Wildlife Habitat Evaluation Guide (WHEG) - Greater Sage Grouse - NRCS UT 2016</t>
  </si>
  <si>
    <r>
      <t xml:space="preserve">d) 5 - 6 inches on </t>
    </r>
    <r>
      <rPr>
        <u/>
        <sz val="9"/>
        <color theme="1"/>
        <rFont val="Arial"/>
        <family val="2"/>
      </rPr>
      <t>&gt;</t>
    </r>
    <r>
      <rPr>
        <sz val="9"/>
        <color theme="1"/>
        <rFont val="Arial"/>
        <family val="2"/>
      </rPr>
      <t>2/3rds of the nesting habitat in the assessment area</t>
    </r>
  </si>
  <si>
    <t>c) Not agreed to by all necessary parties, and some necessary parties are not interested.</t>
  </si>
  <si>
    <t>Fuel Management Specialist Consulted:</t>
  </si>
  <si>
    <t>b) Agreed to, in writing, by most parties, with efforts underway to work with remaining stakeholders.</t>
  </si>
  <si>
    <t>c) Lacking in at least one design facet.</t>
  </si>
  <si>
    <t>d) Lacking in more than one design facet.</t>
  </si>
  <si>
    <t>Improvement</t>
  </si>
  <si>
    <t>c) 10 - 12% or 32 - 40%</t>
  </si>
  <si>
    <t xml:space="preserve">a) 15 - 25% </t>
  </si>
  <si>
    <t>b) 12 - 15% or 25 - 32%</t>
  </si>
  <si>
    <r>
      <t>6) Lek distance</t>
    </r>
    <r>
      <rPr>
        <sz val="9"/>
        <color theme="1"/>
        <rFont val="Arial"/>
        <family val="2"/>
      </rPr>
      <t xml:space="preserve">  Distance from assessment area to the closest occupied lek.</t>
    </r>
  </si>
  <si>
    <t>a) Occupied lek(s) within assessment area</t>
  </si>
  <si>
    <t>b) Occupied lek within 1 mile of assessment area</t>
  </si>
  <si>
    <t>c) Occupied lek within 3 miles of assessment area</t>
  </si>
  <si>
    <t>d) Occupied lek within 5 miles of assessment area</t>
  </si>
  <si>
    <t>e) Occupied lek greater than 5 miles from assessment area</t>
  </si>
  <si>
    <r>
      <t>7) Lek disturbance</t>
    </r>
    <r>
      <rPr>
        <sz val="9"/>
        <color theme="1"/>
        <rFont val="Arial"/>
        <family val="2"/>
      </rPr>
      <t xml:space="preserve">  All leks should be considered.  Lekking season is approximately Feb 15 to May 15.  Use local knowledge if more specific dates are needed.  Disturbance can be from human activity during lekking behavior within 1 mile.  Livestock are not considered a disturbance unless there are high concentrations on lekking grounds during strutting periods.</t>
    </r>
  </si>
  <si>
    <t xml:space="preserve">a) 25 - 35% </t>
  </si>
  <si>
    <t xml:space="preserve">b) 15 - 25 OR 35 - 40% </t>
  </si>
  <si>
    <t>d)  5 - 10% or &gt;40%</t>
  </si>
  <si>
    <r>
      <t xml:space="preserve">8) Mesic areas distance  </t>
    </r>
    <r>
      <rPr>
        <sz val="9"/>
        <color theme="1"/>
        <rFont val="Arial"/>
        <family val="2"/>
      </rPr>
      <t xml:space="preserve">Mesic areas are wet meadows or herbaceous dominated riparian areas with increased soil moisture during the growing season.  Minimum size of a wet meadow must be </t>
    </r>
    <r>
      <rPr>
        <u/>
        <sz val="9"/>
        <color theme="1"/>
        <rFont val="Arial"/>
        <family val="2"/>
      </rPr>
      <t>&gt;</t>
    </r>
    <r>
      <rPr>
        <sz val="9"/>
        <color theme="1"/>
        <rFont val="Arial"/>
        <family val="2"/>
      </rPr>
      <t xml:space="preserve">0.25ac and width of riparian habitat must be </t>
    </r>
    <r>
      <rPr>
        <u/>
        <sz val="9"/>
        <color theme="1"/>
        <rFont val="Arial"/>
        <family val="2"/>
      </rPr>
      <t>&gt;</t>
    </r>
    <r>
      <rPr>
        <sz val="9"/>
        <color theme="1"/>
        <rFont val="Arial"/>
        <family val="2"/>
      </rPr>
      <t xml:space="preserve">15ft in order to be counted.  Artificial runoff areas may be counted if they are </t>
    </r>
    <r>
      <rPr>
        <u/>
        <sz val="9"/>
        <color theme="1"/>
        <rFont val="Arial"/>
        <family val="2"/>
      </rPr>
      <t>&gt;</t>
    </r>
    <r>
      <rPr>
        <sz val="9"/>
        <color theme="1"/>
        <rFont val="Arial"/>
        <family val="2"/>
      </rPr>
      <t>0.25ac and managed for sage grouse brood rearing.</t>
    </r>
  </si>
  <si>
    <r>
      <rPr>
        <b/>
        <sz val="9"/>
        <color theme="1"/>
        <rFont val="Arial"/>
        <family val="2"/>
      </rPr>
      <t>Instructions</t>
    </r>
    <r>
      <rPr>
        <sz val="9"/>
        <color theme="1"/>
        <rFont val="Arial"/>
        <family val="2"/>
      </rPr>
      <t xml:space="preserve">  This Wildlife Habitat Evaluation Guide (WHEG) is based on the habitat requirements of greater sage grouse </t>
    </r>
    <r>
      <rPr>
        <i/>
        <sz val="9"/>
        <color theme="1"/>
        <rFont val="Arial"/>
        <family val="2"/>
      </rPr>
      <t>(Centrocercus urophasianus)</t>
    </r>
    <r>
      <rPr>
        <sz val="9"/>
        <color theme="1"/>
        <rFont val="Arial"/>
        <family val="2"/>
      </rPr>
      <t>. Managing for this species benefits many other sagebrush-dependent species because of the variety of habitat conditions it requires. This model can be applied to ecological sites with the potential to support sage grouse habitat.  See Map tab on this excel file. If the SGI plan involved a fuel break, please see the Fuel Break tab for instructions. 
A range inventory (UT-2) for the same assessment area must be done prior to completing this WHEG.  Use for “Nesting/Brood Rearing/Lekking Habitat” or “Winter Habitat” or both. If a habitat type does not occur on the site, mark the one not rated “N/A”. If a factor is unknown, mark it with “unknown” and provide a brief explanation.  Determine the best choice for “Before Score” and “After Score”  and enter the number in columns D &amp; F. Interpolate between values if necessary.  All "Before" scores are for current year (previous 12 months) unless otherwise stated. The “After" score is when the conservation plan or practice is mature, which will vary in time by factor, but may be after the contract is complete.  Please note if site potential is below the 1.0 level. Document the practices and specifications used to move the score from “Before” to “After” on a 645 Specification Sheet.  Factors 1, 3, 4, 12, and 15 are considered critical limiting factors, and the WHEG score is bound by the low score among these factors.</t>
    </r>
  </si>
  <si>
    <t>e)  No sagebrush cover or mature sagebrush only; no seedlings</t>
  </si>
  <si>
    <t>b) No leks in assessment area</t>
  </si>
  <si>
    <t>c) Some active leks are disturbed during lekking season</t>
  </si>
  <si>
    <t>1) The plan is to:</t>
  </si>
  <si>
    <t xml:space="preserve">3) Fuel break/fuel management design and implementation is: </t>
  </si>
  <si>
    <t>c) Primarily other sage grouse habitat.</t>
  </si>
  <si>
    <t>a) Primarily a SGI Focal area.</t>
  </si>
  <si>
    <t>a) A threat of 5 on the Threats Checklist.</t>
  </si>
  <si>
    <t>b) A threat of 4 on the Threats Checklist.</t>
  </si>
  <si>
    <t>c) A threat of 3 on the Threats Checklist.</t>
  </si>
  <si>
    <t>d) A threat of 2 on the Threats Checklist.</t>
  </si>
  <si>
    <t>Multiplier</t>
  </si>
  <si>
    <t>4) Fuel break/fuel management is protecting:</t>
  </si>
  <si>
    <t>e) Primarily non-sage grouse habitat. (Not an SGI project.)</t>
  </si>
  <si>
    <t>Wildlife Habitat Evaluation Guide (WHEG) - Greater Sage Grouse - NRCS UT 2016                              Fuel Break / Fuel Reduction</t>
  </si>
  <si>
    <t xml:space="preserve">2) Fuel break/fuel management project placement, vegetation, and width (design facets) is: </t>
  </si>
  <si>
    <t>Version 10/16/15</t>
  </si>
  <si>
    <r>
      <t xml:space="preserve">a) Planned or reviewed by a </t>
    </r>
    <r>
      <rPr>
        <i/>
        <sz val="9"/>
        <color theme="1"/>
        <rFont val="Arial"/>
        <family val="2"/>
      </rPr>
      <t>fuel management specialist</t>
    </r>
    <r>
      <rPr>
        <sz val="9"/>
        <color theme="1"/>
        <rFont val="Arial"/>
        <family val="2"/>
      </rPr>
      <t xml:space="preserve"> and is in the ideal landscape position, consists of low fuel materials, and is the ideal recommend width.</t>
    </r>
  </si>
  <si>
    <r>
      <t xml:space="preserve">a) Agreed to, in writing, by all necessary parties to construct a </t>
    </r>
    <r>
      <rPr>
        <i/>
        <sz val="9"/>
        <color theme="1"/>
        <rFont val="Arial"/>
        <family val="2"/>
      </rPr>
      <t>complete fuel break.</t>
    </r>
  </si>
  <si>
    <t>e) A threat of 1 on the Threats Checklist.</t>
  </si>
  <si>
    <t>f) An area outside of a SGI Focal Area.</t>
  </si>
  <si>
    <t>c) Neither a or b.</t>
  </si>
  <si>
    <r>
      <t xml:space="preserve">b) Implement </t>
    </r>
    <r>
      <rPr>
        <u/>
        <sz val="9"/>
        <color theme="1"/>
        <rFont val="Arial"/>
        <family val="2"/>
      </rPr>
      <t>non-linear</t>
    </r>
    <r>
      <rPr>
        <sz val="9"/>
        <color theme="1"/>
        <rFont val="Arial"/>
        <family val="2"/>
      </rPr>
      <t xml:space="preserve"> fuels reduction project designed to protect large landscapes.</t>
    </r>
  </si>
  <si>
    <t>Use this WHEG if your SGI project is focused on design and implementation of a fuel break or fuel load reduction to protect sage grouse habitat.  If your project involves a fuels work and other habitat work, average the score of this WHEG with the normal sage grouse WHEG.</t>
  </si>
  <si>
    <t>b) Planned or reviewed by a fuel management specialist and is in an acceptable landscape position, consists of low fuel materials, and is the minimum recommended width.</t>
  </si>
  <si>
    <r>
      <t xml:space="preserve">a) Implement </t>
    </r>
    <r>
      <rPr>
        <u/>
        <sz val="9"/>
        <color theme="1"/>
        <rFont val="Arial"/>
        <family val="2"/>
      </rPr>
      <t>linear</t>
    </r>
    <r>
      <rPr>
        <sz val="9"/>
        <color theme="1"/>
        <rFont val="Arial"/>
        <family val="2"/>
      </rPr>
      <t xml:space="preserve"> fuel break designed to protect large landscapes.</t>
    </r>
  </si>
  <si>
    <t>Fuel Management Specialist: A person with specialized training in designing and implementing fuel management projects.  NRCS should look for BLM or FFSL employees with this expertise.</t>
  </si>
  <si>
    <t>Complete Fuel Break: A fuel break that achieves the contiguous extent necessary to perform its function as designed.</t>
  </si>
  <si>
    <r>
      <rPr>
        <u/>
        <sz val="10"/>
        <color theme="1"/>
        <rFont val="Calibri"/>
        <family val="2"/>
        <scheme val="minor"/>
      </rPr>
      <t>Is juniper removal considered a fuel reduction?</t>
    </r>
    <r>
      <rPr>
        <sz val="10"/>
        <color theme="1"/>
        <rFont val="Calibri"/>
        <family val="2"/>
        <scheme val="minor"/>
      </rPr>
      <t xml:space="preserve">  If wildfire has been identified as a resource concern, and if the juniper treatment is designed in a manner to address this resource concern to planning criteria.</t>
    </r>
  </si>
  <si>
    <t xml:space="preserve">5) Fuel break/fuel management is protecting aSGI Focal Area with fire ranked as: </t>
  </si>
  <si>
    <r>
      <rPr>
        <i/>
        <sz val="9"/>
        <color theme="1"/>
        <rFont val="Arial"/>
        <family val="2"/>
      </rPr>
      <t>Note:</t>
    </r>
    <r>
      <rPr>
        <sz val="9"/>
        <color theme="1"/>
        <rFont val="Arial"/>
        <family val="2"/>
      </rPr>
      <t xml:space="preserve"> A fuel project may be outside of the focal area boundaries and still score points for protecting habitat inside the focal area.</t>
    </r>
  </si>
  <si>
    <t>Large Landscape: Large areas of land sufficient to support significant populations of sage grouse and/or important habitat for their lifecycle.  Areas are usually greater than approximately 50,000ac.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</si>
</sst>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sz val="9"/>
      <color theme="1"/>
      <name val="Arial"/>
      <family val="2"/>
    </font>
    <font>
      <b/>
      <sz val="9"/>
      <color theme="1"/>
      <name val="Arial"/>
      <family val="2"/>
    </font>
    <font>
      <b/>
      <sz val="11"/>
      <color theme="1"/>
      <name val="Arial"/>
      <family val="2"/>
    </font>
    <font>
      <i/>
      <sz val="9"/>
      <color theme="1"/>
      <name val="Arial"/>
      <family val="2"/>
    </font>
    <font>
      <sz val="11"/>
      <color theme="1"/>
      <name val="Arial"/>
      <family val="2"/>
    </font>
    <font>
      <sz val="11"/>
      <color theme="0"/>
      <name val="Arial"/>
      <family val="2"/>
    </font>
    <font>
      <sz val="9"/>
      <name val="Arial"/>
      <family val="2"/>
    </font>
    <font>
      <b/>
      <sz val="9"/>
      <name val="Arial"/>
      <family val="2"/>
    </font>
    <font>
      <sz val="9"/>
      <color theme="1"/>
      <name val="Calibri"/>
      <family val="2"/>
      <scheme val="minor"/>
    </font>
    <font>
      <u/>
      <sz val="9"/>
      <color theme="1"/>
      <name val="Arial"/>
      <family val="2"/>
    </font>
    <font>
      <u/>
      <sz val="11"/>
      <color theme="10"/>
      <name val="Calibri"/>
      <family val="2"/>
      <scheme val="minor"/>
    </font>
    <font>
      <u/>
      <sz val="9"/>
      <color theme="10"/>
      <name val="Arial"/>
      <family val="2"/>
    </font>
    <font>
      <sz val="9"/>
      <color theme="6" tint="0.39997558519241921"/>
      <name val="Arial"/>
      <family val="2"/>
    </font>
    <font>
      <sz val="7"/>
      <color theme="1"/>
      <name val="Arial"/>
      <family val="2"/>
    </font>
    <font>
      <sz val="9"/>
      <color theme="0" tint="-0.249977111117893"/>
      <name val="Calibri"/>
      <family val="2"/>
      <scheme val="minor"/>
    </font>
    <font>
      <b/>
      <sz val="11"/>
      <color theme="1"/>
      <name val="Calibri"/>
      <family val="2"/>
      <scheme val="minor"/>
    </font>
    <font>
      <i/>
      <sz val="10"/>
      <color theme="1"/>
      <name val="Calibri"/>
      <family val="2"/>
      <scheme val="minor"/>
    </font>
    <font>
      <sz val="10"/>
      <color theme="1"/>
      <name val="Calibri"/>
      <family val="2"/>
      <scheme val="minor"/>
    </font>
    <font>
      <b/>
      <i/>
      <sz val="11"/>
      <color theme="1"/>
      <name val="Calibri"/>
      <family val="2"/>
      <scheme val="minor"/>
    </font>
    <font>
      <u/>
      <sz val="10"/>
      <color theme="1"/>
      <name val="Calibri"/>
      <family val="2"/>
      <scheme val="minor"/>
    </font>
  </fonts>
  <fills count="19">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cellStyleXfs>
  <cellXfs count="275">
    <xf numFmtId="0" fontId="0" fillId="0" borderId="0" xfId="0"/>
    <xf numFmtId="0" fontId="2" fillId="4" borderId="1" xfId="0" applyFont="1" applyFill="1" applyBorder="1" applyAlignment="1">
      <alignment horizontal="center" vertical="center" wrapText="1"/>
    </xf>
    <xf numFmtId="0" fontId="0" fillId="0" borderId="0" xfId="0" applyFont="1" applyAlignment="1">
      <alignment horizontal="center"/>
    </xf>
    <xf numFmtId="0" fontId="0" fillId="0" borderId="0" xfId="0" applyAlignment="1">
      <alignment vertical="center"/>
    </xf>
    <xf numFmtId="0" fontId="1" fillId="0" borderId="9" xfId="0" applyFont="1" applyBorder="1" applyAlignment="1">
      <alignment wrapText="1"/>
    </xf>
    <xf numFmtId="0" fontId="1" fillId="0" borderId="7" xfId="0" applyFont="1" applyBorder="1" applyAlignment="1">
      <alignment wrapText="1"/>
    </xf>
    <xf numFmtId="0" fontId="2" fillId="7" borderId="12"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0" fillId="0" borderId="0" xfId="0" applyAlignment="1">
      <alignment vertical="top"/>
    </xf>
    <xf numFmtId="0" fontId="1" fillId="0" borderId="12" xfId="0" applyFont="1" applyBorder="1" applyAlignment="1">
      <alignment horizontal="center" vertical="center"/>
    </xf>
    <xf numFmtId="0" fontId="1" fillId="7" borderId="12" xfId="0" applyFont="1" applyFill="1" applyBorder="1" applyAlignment="1">
      <alignment horizontal="center" vertical="center"/>
    </xf>
    <xf numFmtId="0" fontId="1" fillId="8" borderId="12" xfId="0" applyFont="1" applyFill="1" applyBorder="1" applyAlignment="1">
      <alignment horizontal="center" vertical="center"/>
    </xf>
    <xf numFmtId="0" fontId="1" fillId="6" borderId="16" xfId="0" applyFont="1" applyFill="1" applyBorder="1" applyAlignment="1">
      <alignment horizontal="center" vertical="center"/>
    </xf>
    <xf numFmtId="0" fontId="2" fillId="6" borderId="16" xfId="0" applyFont="1" applyFill="1" applyBorder="1" applyAlignment="1">
      <alignment horizontal="center" vertical="center" wrapText="1"/>
    </xf>
    <xf numFmtId="0" fontId="1" fillId="12" borderId="16" xfId="0" applyFont="1" applyFill="1" applyBorder="1" applyAlignment="1">
      <alignment horizontal="center" vertical="center"/>
    </xf>
    <xf numFmtId="0" fontId="2" fillId="12" borderId="16" xfId="0" applyFont="1" applyFill="1" applyBorder="1" applyAlignment="1">
      <alignment horizontal="center" vertical="center" wrapText="1"/>
    </xf>
    <xf numFmtId="0" fontId="5" fillId="0" borderId="0" xfId="0" applyFont="1"/>
    <xf numFmtId="0" fontId="2" fillId="4" borderId="7" xfId="0" applyFont="1" applyFill="1" applyBorder="1" applyAlignment="1">
      <alignment horizontal="left"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14" xfId="0" applyBorder="1"/>
    <xf numFmtId="0" fontId="0" fillId="0" borderId="14" xfId="0" applyFont="1" applyBorder="1" applyAlignment="1">
      <alignment horizontal="center"/>
    </xf>
    <xf numFmtId="0" fontId="1" fillId="0" borderId="26" xfId="0" applyFont="1" applyBorder="1" applyAlignment="1">
      <alignment vertical="center" wrapText="1"/>
    </xf>
    <xf numFmtId="0" fontId="1" fillId="0" borderId="31" xfId="0" applyFont="1" applyBorder="1" applyAlignment="1">
      <alignment vertical="center" wrapText="1"/>
    </xf>
    <xf numFmtId="0" fontId="2" fillId="6" borderId="32" xfId="0" applyFont="1" applyFill="1" applyBorder="1" applyAlignment="1">
      <alignment vertical="center" wrapText="1"/>
    </xf>
    <xf numFmtId="0" fontId="1" fillId="0" borderId="31" xfId="0" applyFont="1" applyBorder="1" applyAlignment="1">
      <alignment vertical="center"/>
    </xf>
    <xf numFmtId="0" fontId="2" fillId="12" borderId="32" xfId="0" applyFont="1" applyFill="1" applyBorder="1" applyAlignment="1">
      <alignment vertical="center" wrapText="1"/>
    </xf>
    <xf numFmtId="0" fontId="1" fillId="0" borderId="8" xfId="0" applyFont="1" applyBorder="1" applyAlignment="1">
      <alignment vertical="center" wrapText="1"/>
    </xf>
    <xf numFmtId="0" fontId="2" fillId="7" borderId="31" xfId="0" applyFont="1" applyFill="1" applyBorder="1" applyAlignment="1">
      <alignment vertical="center" wrapText="1"/>
    </xf>
    <xf numFmtId="0" fontId="1" fillId="8" borderId="31" xfId="0" applyFont="1" applyFill="1" applyBorder="1" applyAlignment="1">
      <alignment vertical="center" wrapText="1"/>
    </xf>
    <xf numFmtId="0" fontId="5" fillId="8" borderId="25" xfId="0" applyFont="1" applyFill="1" applyBorder="1" applyAlignment="1">
      <alignment vertical="center"/>
    </xf>
    <xf numFmtId="0" fontId="2" fillId="4" borderId="8" xfId="0" applyFont="1" applyFill="1" applyBorder="1" applyAlignment="1">
      <alignment vertical="center" wrapText="1"/>
    </xf>
    <xf numFmtId="0" fontId="1" fillId="4" borderId="0" xfId="0" applyFont="1" applyFill="1" applyBorder="1" applyAlignment="1">
      <alignment horizontal="center" vertical="center"/>
    </xf>
    <xf numFmtId="0" fontId="2" fillId="4" borderId="0" xfId="0" applyFont="1" applyFill="1" applyBorder="1" applyAlignment="1">
      <alignment horizontal="center" vertical="center" wrapText="1"/>
    </xf>
    <xf numFmtId="164" fontId="2" fillId="4" borderId="0" xfId="0" applyNumberFormat="1" applyFont="1" applyFill="1" applyBorder="1" applyAlignment="1">
      <alignment horizontal="center" vertical="center" wrapText="1"/>
    </xf>
    <xf numFmtId="164" fontId="2" fillId="4" borderId="25" xfId="0" applyNumberFormat="1" applyFont="1" applyFill="1" applyBorder="1" applyAlignment="1">
      <alignment horizontal="center" vertical="center" wrapText="1"/>
    </xf>
    <xf numFmtId="0" fontId="7" fillId="4" borderId="26" xfId="0" applyFont="1" applyFill="1" applyBorder="1" applyAlignment="1">
      <alignment vertical="center" wrapText="1"/>
    </xf>
    <xf numFmtId="0" fontId="7" fillId="4" borderId="15" xfId="0" applyFont="1" applyFill="1" applyBorder="1" applyAlignment="1">
      <alignment horizontal="center" vertical="center"/>
    </xf>
    <xf numFmtId="0" fontId="7" fillId="4" borderId="13" xfId="0" applyFont="1" applyFill="1" applyBorder="1" applyAlignment="1">
      <alignment horizontal="center" vertical="center"/>
    </xf>
    <xf numFmtId="0" fontId="8" fillId="4" borderId="12" xfId="0" applyFont="1" applyFill="1" applyBorder="1" applyAlignment="1">
      <alignment horizontal="center" vertical="center" wrapText="1"/>
    </xf>
    <xf numFmtId="0" fontId="1" fillId="0" borderId="31" xfId="0" applyFont="1" applyFill="1" applyBorder="1" applyAlignment="1">
      <alignment vertical="center"/>
    </xf>
    <xf numFmtId="0" fontId="1" fillId="0" borderId="12" xfId="0" applyFont="1" applyFill="1" applyBorder="1" applyAlignment="1">
      <alignment horizontal="center" vertical="center"/>
    </xf>
    <xf numFmtId="0" fontId="0" fillId="0" borderId="36" xfId="0" applyBorder="1"/>
    <xf numFmtId="0" fontId="5" fillId="0" borderId="43" xfId="0" applyFont="1" applyBorder="1"/>
    <xf numFmtId="0" fontId="0" fillId="0" borderId="8" xfId="0" applyBorder="1"/>
    <xf numFmtId="0" fontId="0" fillId="0" borderId="0" xfId="0" applyFont="1" applyBorder="1" applyAlignment="1">
      <alignment horizontal="center"/>
    </xf>
    <xf numFmtId="0" fontId="0" fillId="0" borderId="0" xfId="0" applyBorder="1"/>
    <xf numFmtId="0" fontId="0" fillId="0" borderId="6" xfId="0" applyFont="1" applyBorder="1" applyAlignment="1">
      <alignment horizontal="center"/>
    </xf>
    <xf numFmtId="0" fontId="0" fillId="0" borderId="6" xfId="0" applyBorder="1"/>
    <xf numFmtId="0" fontId="6" fillId="0" borderId="5" xfId="0" applyFont="1" applyBorder="1"/>
    <xf numFmtId="0" fontId="8" fillId="4" borderId="34" xfId="0" applyFont="1" applyFill="1" applyBorder="1" applyAlignment="1">
      <alignment horizontal="center" vertical="center"/>
    </xf>
    <xf numFmtId="0" fontId="0" fillId="0" borderId="0" xfId="0" applyFill="1"/>
    <xf numFmtId="0" fontId="1" fillId="0" borderId="0" xfId="0" applyFont="1" applyFill="1" applyBorder="1" applyAlignment="1">
      <alignment vertical="top" wrapText="1"/>
    </xf>
    <xf numFmtId="0" fontId="0" fillId="0" borderId="0" xfId="0" applyFill="1" applyAlignment="1">
      <alignment vertical="top"/>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xf numFmtId="0" fontId="1" fillId="0" borderId="0" xfId="0" applyFont="1" applyFill="1" applyAlignment="1">
      <alignment horizontal="center" vertical="center"/>
    </xf>
    <xf numFmtId="9" fontId="1" fillId="0" borderId="0" xfId="0" applyNumberFormat="1" applyFont="1" applyFill="1" applyBorder="1" applyAlignment="1">
      <alignment vertical="top" wrapText="1"/>
    </xf>
    <xf numFmtId="2" fontId="2" fillId="6" borderId="21" xfId="0" applyNumberFormat="1" applyFont="1" applyFill="1" applyBorder="1" applyAlignment="1">
      <alignment horizontal="center" vertical="center" wrapText="1"/>
    </xf>
    <xf numFmtId="2" fontId="2" fillId="6" borderId="33" xfId="0" applyNumberFormat="1" applyFont="1" applyFill="1" applyBorder="1" applyAlignment="1">
      <alignment horizontal="center" vertical="center" wrapText="1"/>
    </xf>
    <xf numFmtId="2" fontId="2" fillId="12" borderId="16" xfId="0" applyNumberFormat="1" applyFont="1" applyFill="1" applyBorder="1" applyAlignment="1">
      <alignment horizontal="center" vertical="center" wrapText="1"/>
    </xf>
    <xf numFmtId="2" fontId="2" fillId="12" borderId="35" xfId="0" applyNumberFormat="1" applyFont="1" applyFill="1" applyBorder="1" applyAlignment="1">
      <alignment horizontal="center" vertical="center" wrapText="1"/>
    </xf>
    <xf numFmtId="2" fontId="2" fillId="7" borderId="12" xfId="0" applyNumberFormat="1" applyFont="1" applyFill="1" applyBorder="1" applyAlignment="1">
      <alignment horizontal="center" vertical="center" wrapText="1"/>
    </xf>
    <xf numFmtId="2" fontId="2" fillId="7" borderId="34" xfId="0" applyNumberFormat="1" applyFont="1" applyFill="1" applyBorder="1" applyAlignment="1">
      <alignment horizontal="center" vertical="center" wrapText="1"/>
    </xf>
    <xf numFmtId="0" fontId="2" fillId="0" borderId="48" xfId="0" applyFont="1" applyFill="1" applyBorder="1" applyAlignment="1">
      <alignment horizontal="right" vertical="center" wrapText="1"/>
    </xf>
    <xf numFmtId="0" fontId="9" fillId="0" borderId="0" xfId="0" applyFont="1"/>
    <xf numFmtId="0" fontId="1" fillId="0" borderId="31" xfId="0" applyFont="1" applyFill="1" applyBorder="1" applyAlignment="1">
      <alignment vertical="center" wrapText="1"/>
    </xf>
    <xf numFmtId="0" fontId="1" fillId="0" borderId="26" xfId="0" applyFont="1" applyFill="1" applyBorder="1" applyAlignment="1">
      <alignment vertical="center" wrapText="1"/>
    </xf>
    <xf numFmtId="0" fontId="1" fillId="0" borderId="12" xfId="0" applyFont="1" applyFill="1" applyBorder="1" applyAlignment="1">
      <alignment horizontal="center" vertical="center" wrapText="1"/>
    </xf>
    <xf numFmtId="0" fontId="6" fillId="0" borderId="25" xfId="0" applyFont="1" applyBorder="1"/>
    <xf numFmtId="0" fontId="2" fillId="15" borderId="12" xfId="0" applyFont="1" applyFill="1" applyBorder="1" applyAlignment="1">
      <alignment horizontal="center" vertical="center"/>
    </xf>
    <xf numFmtId="0" fontId="11" fillId="0" borderId="0" xfId="1"/>
    <xf numFmtId="0" fontId="0" fillId="0" borderId="26" xfId="0" applyBorder="1"/>
    <xf numFmtId="0" fontId="0" fillId="0" borderId="15" xfId="0" applyFont="1" applyBorder="1" applyAlignment="1">
      <alignment horizontal="center"/>
    </xf>
    <xf numFmtId="0" fontId="0" fillId="0" borderId="15" xfId="0" applyBorder="1"/>
    <xf numFmtId="0" fontId="5" fillId="0" borderId="30" xfId="0" applyFont="1" applyBorder="1"/>
    <xf numFmtId="0" fontId="0" fillId="0" borderId="0" xfId="0" applyBorder="1" applyAlignment="1">
      <alignment vertical="center"/>
    </xf>
    <xf numFmtId="0" fontId="1" fillId="9" borderId="12" xfId="0" applyFont="1" applyFill="1" applyBorder="1" applyAlignment="1">
      <alignment horizontal="center" vertical="center" wrapText="1"/>
    </xf>
    <xf numFmtId="2" fontId="1" fillId="9" borderId="12" xfId="0" applyNumberFormat="1" applyFont="1" applyFill="1" applyBorder="1" applyAlignment="1">
      <alignment horizontal="center" vertical="center" wrapText="1"/>
    </xf>
    <xf numFmtId="2" fontId="1" fillId="9" borderId="34" xfId="0" applyNumberFormat="1" applyFont="1" applyFill="1" applyBorder="1" applyAlignment="1">
      <alignment horizontal="center" vertical="center" wrapText="1"/>
    </xf>
    <xf numFmtId="0" fontId="1" fillId="10" borderId="12" xfId="0" applyFont="1" applyFill="1" applyBorder="1" applyAlignment="1">
      <alignment horizontal="center" vertical="center" wrapText="1"/>
    </xf>
    <xf numFmtId="2" fontId="1" fillId="10" borderId="12" xfId="0" applyNumberFormat="1" applyFont="1" applyFill="1" applyBorder="1" applyAlignment="1">
      <alignment horizontal="center" vertical="center" wrapText="1"/>
    </xf>
    <xf numFmtId="2" fontId="1" fillId="10" borderId="34" xfId="0" applyNumberFormat="1" applyFont="1" applyFill="1" applyBorder="1" applyAlignment="1">
      <alignment horizontal="center" vertical="center" wrapText="1"/>
    </xf>
    <xf numFmtId="0" fontId="1" fillId="7" borderId="16" xfId="0" applyFont="1" applyFill="1" applyBorder="1" applyAlignment="1">
      <alignment horizontal="center" vertical="center" wrapText="1"/>
    </xf>
    <xf numFmtId="2" fontId="1" fillId="7" borderId="16" xfId="0" applyNumberFormat="1" applyFont="1" applyFill="1" applyBorder="1" applyAlignment="1">
      <alignment horizontal="center" vertical="center" wrapText="1"/>
    </xf>
    <xf numFmtId="2" fontId="1" fillId="7" borderId="35" xfId="0" applyNumberFormat="1" applyFont="1" applyFill="1" applyBorder="1" applyAlignment="1">
      <alignment horizontal="center" vertical="center" wrapText="1"/>
    </xf>
    <xf numFmtId="2" fontId="1" fillId="0" borderId="18" xfId="0" applyNumberFormat="1" applyFont="1" applyBorder="1" applyAlignment="1">
      <alignment horizontal="center" vertical="center" wrapText="1"/>
    </xf>
    <xf numFmtId="2" fontId="1" fillId="0" borderId="25" xfId="0" applyNumberFormat="1" applyFont="1" applyBorder="1" applyAlignment="1">
      <alignment horizontal="center" vertical="center"/>
    </xf>
    <xf numFmtId="0" fontId="1" fillId="15" borderId="16" xfId="0" applyFont="1" applyFill="1" applyBorder="1" applyAlignment="1">
      <alignment horizontal="center" vertical="center" wrapText="1"/>
    </xf>
    <xf numFmtId="2" fontId="1" fillId="15" borderId="16" xfId="0" applyNumberFormat="1" applyFont="1" applyFill="1" applyBorder="1" applyAlignment="1">
      <alignment horizontal="center" vertical="center" wrapText="1"/>
    </xf>
    <xf numFmtId="2" fontId="1" fillId="15" borderId="35" xfId="0" applyNumberFormat="1" applyFont="1" applyFill="1" applyBorder="1" applyAlignment="1">
      <alignment horizontal="center" vertical="center" wrapText="1"/>
    </xf>
    <xf numFmtId="0" fontId="13" fillId="6" borderId="16" xfId="0" applyFont="1" applyFill="1" applyBorder="1" applyAlignment="1">
      <alignment horizontal="center" vertical="center"/>
    </xf>
    <xf numFmtId="2" fontId="14" fillId="13" borderId="31" xfId="0" applyNumberFormat="1" applyFont="1" applyFill="1" applyBorder="1" applyAlignment="1">
      <alignment vertical="center" wrapText="1"/>
    </xf>
    <xf numFmtId="2" fontId="14" fillId="13" borderId="12" xfId="0" applyNumberFormat="1" applyFont="1" applyFill="1" applyBorder="1" applyAlignment="1">
      <alignment vertical="center" wrapText="1"/>
    </xf>
    <xf numFmtId="2" fontId="14" fillId="13" borderId="34" xfId="0" applyNumberFormat="1" applyFont="1" applyFill="1" applyBorder="1" applyAlignment="1">
      <alignment vertical="center" wrapText="1"/>
    </xf>
    <xf numFmtId="2" fontId="14" fillId="14" borderId="47" xfId="0" applyNumberFormat="1" applyFont="1" applyFill="1" applyBorder="1" applyAlignment="1">
      <alignment vertical="center" wrapText="1"/>
    </xf>
    <xf numFmtId="2" fontId="14" fillId="14" borderId="18" xfId="0" applyNumberFormat="1" applyFont="1" applyFill="1" applyBorder="1" applyAlignment="1">
      <alignment vertical="center" wrapText="1"/>
    </xf>
    <xf numFmtId="2" fontId="14" fillId="14" borderId="29" xfId="0" applyNumberFormat="1" applyFont="1" applyFill="1" applyBorder="1" applyAlignment="1">
      <alignment vertical="center" wrapText="1"/>
    </xf>
    <xf numFmtId="2" fontId="14" fillId="14" borderId="32" xfId="0" applyNumberFormat="1" applyFont="1" applyFill="1" applyBorder="1" applyAlignment="1">
      <alignment vertical="center" wrapText="1"/>
    </xf>
    <xf numFmtId="0" fontId="15" fillId="0" borderId="7" xfId="0" applyFont="1" applyBorder="1"/>
    <xf numFmtId="0" fontId="1" fillId="0" borderId="18" xfId="0" applyFont="1" applyBorder="1" applyAlignment="1">
      <alignment horizontal="center" vertical="center" wrapText="1"/>
    </xf>
    <xf numFmtId="0" fontId="1" fillId="0" borderId="12" xfId="0" applyFont="1" applyBorder="1" applyAlignment="1">
      <alignment horizontal="center"/>
    </xf>
    <xf numFmtId="0" fontId="1" fillId="0" borderId="31" xfId="0" applyFont="1" applyFill="1" applyBorder="1"/>
    <xf numFmtId="0" fontId="1" fillId="0" borderId="26" xfId="0" applyFont="1" applyFill="1" applyBorder="1" applyAlignment="1">
      <alignment vertical="center"/>
    </xf>
    <xf numFmtId="0" fontId="0" fillId="17" borderId="0" xfId="0" applyFill="1"/>
    <xf numFmtId="0" fontId="1" fillId="0" borderId="31" xfId="0" applyFont="1" applyBorder="1"/>
    <xf numFmtId="0" fontId="0" fillId="0" borderId="10" xfId="0" applyBorder="1"/>
    <xf numFmtId="0" fontId="0" fillId="0" borderId="11" xfId="0" applyBorder="1"/>
    <xf numFmtId="0" fontId="16" fillId="0" borderId="11" xfId="0" applyFont="1" applyBorder="1"/>
    <xf numFmtId="0" fontId="16" fillId="0" borderId="24" xfId="0" applyFont="1" applyBorder="1"/>
    <xf numFmtId="0" fontId="0" fillId="0" borderId="25" xfId="0" applyBorder="1"/>
    <xf numFmtId="0" fontId="16" fillId="0" borderId="25" xfId="0" applyFont="1" applyBorder="1" applyAlignment="1">
      <alignment horizontal="right"/>
    </xf>
    <xf numFmtId="0" fontId="0" fillId="0" borderId="7" xfId="0" applyBorder="1"/>
    <xf numFmtId="0" fontId="1" fillId="0" borderId="48" xfId="0" applyFont="1" applyFill="1" applyBorder="1" applyAlignment="1">
      <alignment vertical="center" wrapText="1"/>
    </xf>
    <xf numFmtId="0" fontId="1" fillId="0" borderId="20" xfId="0" applyFont="1" applyFill="1" applyBorder="1" applyAlignment="1">
      <alignment horizontal="center" vertical="center"/>
    </xf>
    <xf numFmtId="0" fontId="16" fillId="0" borderId="0" xfId="0" applyFont="1" applyBorder="1"/>
    <xf numFmtId="2" fontId="16" fillId="0" borderId="1" xfId="0" applyNumberFormat="1" applyFont="1" applyBorder="1"/>
    <xf numFmtId="0" fontId="2" fillId="4" borderId="9" xfId="0" applyFont="1" applyFill="1" applyBorder="1" applyAlignment="1">
      <alignment horizontal="left" vertical="center" wrapText="1"/>
    </xf>
    <xf numFmtId="0" fontId="18" fillId="0" borderId="11" xfId="0" applyFont="1" applyBorder="1"/>
    <xf numFmtId="0" fontId="18" fillId="0" borderId="24" xfId="0" applyFont="1" applyBorder="1"/>
    <xf numFmtId="0" fontId="18" fillId="0" borderId="0" xfId="0" applyFont="1" applyBorder="1"/>
    <xf numFmtId="0" fontId="18" fillId="0" borderId="8" xfId="0" applyFont="1" applyBorder="1" applyAlignment="1">
      <alignment vertical="top"/>
    </xf>
    <xf numFmtId="0" fontId="19" fillId="0" borderId="10" xfId="0" applyFont="1" applyBorder="1"/>
    <xf numFmtId="0" fontId="2" fillId="4" borderId="2" xfId="0" applyFont="1" applyFill="1" applyBorder="1" applyAlignment="1">
      <alignment horizontal="center" vertical="center" wrapText="1"/>
    </xf>
    <xf numFmtId="0" fontId="0" fillId="0" borderId="26" xfId="0" applyBorder="1" applyAlignment="1">
      <alignment horizontal="center"/>
    </xf>
    <xf numFmtId="0" fontId="0" fillId="0" borderId="15" xfId="0" applyBorder="1" applyAlignment="1">
      <alignment horizontal="center"/>
    </xf>
    <xf numFmtId="0" fontId="0" fillId="0" borderId="30" xfId="0" applyBorder="1" applyAlignment="1">
      <alignment horizontal="center"/>
    </xf>
    <xf numFmtId="0" fontId="1" fillId="0" borderId="51" xfId="0" applyFont="1" applyBorder="1" applyAlignment="1">
      <alignment horizontal="left"/>
    </xf>
    <xf numFmtId="0" fontId="1" fillId="0" borderId="14" xfId="0" applyFont="1" applyBorder="1" applyAlignment="1">
      <alignment horizontal="left"/>
    </xf>
    <xf numFmtId="0" fontId="1" fillId="0" borderId="43" xfId="0" applyFont="1" applyBorder="1" applyAlignment="1">
      <alignment horizontal="left"/>
    </xf>
    <xf numFmtId="2" fontId="14" fillId="13" borderId="49" xfId="0" applyNumberFormat="1" applyFont="1" applyFill="1" applyBorder="1" applyAlignment="1">
      <alignment horizontal="left" vertical="center"/>
    </xf>
    <xf numFmtId="2" fontId="14" fillId="13" borderId="15" xfId="0" applyNumberFormat="1" applyFont="1" applyFill="1" applyBorder="1" applyAlignment="1">
      <alignment horizontal="left" vertical="center"/>
    </xf>
    <xf numFmtId="2" fontId="14" fillId="13" borderId="30" xfId="0" applyNumberFormat="1" applyFont="1" applyFill="1" applyBorder="1" applyAlignment="1">
      <alignment horizontal="left" vertical="center"/>
    </xf>
    <xf numFmtId="2" fontId="14" fillId="14" borderId="46" xfId="0" applyNumberFormat="1" applyFont="1" applyFill="1" applyBorder="1" applyAlignment="1">
      <alignment horizontal="left" vertical="center" wrapText="1"/>
    </xf>
    <xf numFmtId="2" fontId="14" fillId="14" borderId="22" xfId="0" applyNumberFormat="1" applyFont="1" applyFill="1" applyBorder="1" applyAlignment="1">
      <alignment horizontal="left" vertical="center" wrapText="1"/>
    </xf>
    <xf numFmtId="2" fontId="14" fillId="14" borderId="50" xfId="0" applyNumberFormat="1" applyFont="1" applyFill="1" applyBorder="1" applyAlignment="1">
      <alignment horizontal="left" vertical="center" wrapText="1"/>
    </xf>
    <xf numFmtId="0" fontId="2" fillId="3" borderId="8"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7" xfId="0" applyFont="1" applyFill="1" applyBorder="1" applyAlignment="1">
      <alignment horizontal="right" vertical="center" wrapText="1"/>
    </xf>
    <xf numFmtId="0" fontId="2" fillId="3" borderId="6" xfId="0" applyFont="1" applyFill="1" applyBorder="1" applyAlignment="1">
      <alignment horizontal="right" vertical="center" wrapText="1"/>
    </xf>
    <xf numFmtId="0" fontId="2" fillId="3" borderId="45" xfId="0" applyFont="1" applyFill="1" applyBorder="1" applyAlignment="1">
      <alignment horizontal="right" vertical="center" wrapText="1"/>
    </xf>
    <xf numFmtId="0" fontId="2" fillId="3" borderId="44" xfId="0" applyFont="1" applyFill="1" applyBorder="1" applyAlignment="1">
      <alignment horizontal="right" vertical="center" wrapText="1"/>
    </xf>
    <xf numFmtId="0" fontId="2" fillId="3" borderId="36" xfId="0" applyFont="1" applyFill="1" applyBorder="1" applyAlignment="1">
      <alignment horizontal="right" vertical="center" wrapText="1"/>
    </xf>
    <xf numFmtId="0" fontId="2" fillId="3" borderId="14" xfId="0" applyFont="1" applyFill="1" applyBorder="1" applyAlignment="1">
      <alignment horizontal="right" vertical="center" wrapText="1"/>
    </xf>
    <xf numFmtId="0" fontId="3" fillId="18" borderId="9" xfId="0" applyFont="1" applyFill="1" applyBorder="1" applyAlignment="1">
      <alignment horizontal="center" vertical="center"/>
    </xf>
    <xf numFmtId="0" fontId="3" fillId="18" borderId="3" xfId="0" applyFont="1" applyFill="1" applyBorder="1" applyAlignment="1">
      <alignment horizontal="center" vertical="center"/>
    </xf>
    <xf numFmtId="0" fontId="3" fillId="18" borderId="2" xfId="0" applyFont="1" applyFill="1" applyBorder="1" applyAlignment="1">
      <alignment horizontal="center" vertical="center"/>
    </xf>
    <xf numFmtId="0" fontId="1" fillId="4" borderId="26" xfId="0" applyFont="1" applyFill="1" applyBorder="1" applyAlignment="1">
      <alignment horizontal="center"/>
    </xf>
    <xf numFmtId="0" fontId="1" fillId="4" borderId="15" xfId="0" applyFont="1" applyFill="1" applyBorder="1" applyAlignment="1">
      <alignment horizontal="center"/>
    </xf>
    <xf numFmtId="0" fontId="1" fillId="4" borderId="30" xfId="0" applyFont="1" applyFill="1" applyBorder="1" applyAlignment="1">
      <alignment horizontal="center"/>
    </xf>
    <xf numFmtId="0" fontId="2" fillId="5" borderId="27" xfId="0" applyFont="1" applyFill="1" applyBorder="1" applyAlignment="1">
      <alignment horizontal="center" vertical="center"/>
    </xf>
    <xf numFmtId="0" fontId="2" fillId="5" borderId="28"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1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26"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1" fillId="5" borderId="19" xfId="0" applyFont="1" applyFill="1" applyBorder="1" applyAlignment="1">
      <alignment horizontal="center" vertical="center"/>
    </xf>
    <xf numFmtId="0" fontId="1" fillId="5" borderId="20"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9"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wrapText="1"/>
    </xf>
    <xf numFmtId="0" fontId="1" fillId="0" borderId="6" xfId="0" applyFont="1" applyBorder="1" applyAlignment="1">
      <alignment horizontal="left" wrapText="1"/>
    </xf>
    <xf numFmtId="0" fontId="1" fillId="0" borderId="5" xfId="0" applyFont="1" applyBorder="1" applyAlignment="1">
      <alignment horizontal="left" wrapText="1"/>
    </xf>
    <xf numFmtId="0" fontId="1" fillId="0" borderId="9"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wrapText="1"/>
    </xf>
    <xf numFmtId="0" fontId="1" fillId="0" borderId="0" xfId="0" applyFont="1" applyBorder="1" applyAlignment="1">
      <alignment horizontal="left" wrapText="1"/>
    </xf>
    <xf numFmtId="0" fontId="1" fillId="0" borderId="25" xfId="0" applyFont="1" applyBorder="1" applyAlignment="1">
      <alignment horizontal="left" wrapText="1"/>
    </xf>
    <xf numFmtId="0" fontId="1" fillId="0" borderId="9" xfId="0" applyFont="1" applyBorder="1" applyAlignment="1">
      <alignment horizontal="left" wrapText="1"/>
    </xf>
    <xf numFmtId="0" fontId="1" fillId="0" borderId="3" xfId="0" applyFont="1" applyBorder="1" applyAlignment="1">
      <alignment horizontal="left" wrapText="1"/>
    </xf>
    <xf numFmtId="0" fontId="1" fillId="0" borderId="2" xfId="0" applyFont="1" applyBorder="1" applyAlignment="1">
      <alignment horizontal="left" wrapText="1"/>
    </xf>
    <xf numFmtId="0" fontId="2" fillId="6" borderId="10"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3" fillId="11" borderId="40" xfId="0" applyFont="1" applyFill="1" applyBorder="1" applyAlignment="1">
      <alignment horizontal="left" vertical="center" wrapText="1"/>
    </xf>
    <xf numFmtId="0" fontId="3" fillId="11" borderId="41" xfId="0" applyFont="1" applyFill="1" applyBorder="1" applyAlignment="1">
      <alignment horizontal="left" vertical="center" wrapText="1"/>
    </xf>
    <xf numFmtId="0" fontId="3" fillId="11" borderId="42" xfId="0" applyFont="1" applyFill="1" applyBorder="1" applyAlignment="1">
      <alignment horizontal="left"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51" xfId="0" applyFont="1" applyFill="1" applyBorder="1" applyAlignment="1">
      <alignment horizontal="center" vertical="center"/>
    </xf>
    <xf numFmtId="0" fontId="2" fillId="5" borderId="34" xfId="0" applyFont="1" applyFill="1" applyBorder="1" applyAlignment="1">
      <alignment horizontal="center" vertical="center"/>
    </xf>
    <xf numFmtId="0" fontId="12" fillId="0" borderId="36" xfId="1"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3" fillId="7" borderId="40"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2" fillId="0" borderId="36" xfId="1" applyFont="1" applyFill="1" applyBorder="1" applyAlignment="1">
      <alignment horizontal="left" vertical="center"/>
    </xf>
    <xf numFmtId="0" fontId="12" fillId="0" borderId="14" xfId="1" applyFont="1" applyFill="1" applyBorder="1" applyAlignment="1">
      <alignment horizontal="left" vertical="center"/>
    </xf>
    <xf numFmtId="0" fontId="12" fillId="0" borderId="43" xfId="1" applyFont="1" applyFill="1" applyBorder="1" applyAlignment="1">
      <alignment horizontal="left" vertical="center"/>
    </xf>
    <xf numFmtId="0" fontId="2" fillId="0" borderId="45"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1" fillId="5" borderId="19"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2" fillId="0" borderId="4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3" borderId="26" xfId="0" applyFont="1" applyFill="1" applyBorder="1" applyAlignment="1">
      <alignment horizontal="right" vertical="center"/>
    </xf>
    <xf numFmtId="0" fontId="2" fillId="3" borderId="15" xfId="0" applyFont="1" applyFill="1" applyBorder="1" applyAlignment="1">
      <alignment horizontal="right" vertical="center"/>
    </xf>
    <xf numFmtId="2" fontId="2" fillId="2" borderId="26"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2" fontId="2" fillId="2" borderId="30" xfId="0" applyNumberFormat="1" applyFont="1" applyFill="1" applyBorder="1" applyAlignment="1">
      <alignment horizontal="center" vertical="center" wrapText="1"/>
    </xf>
    <xf numFmtId="0" fontId="2" fillId="7" borderId="37" xfId="0" applyFont="1" applyFill="1" applyBorder="1" applyAlignment="1">
      <alignment horizontal="right" vertical="center" wrapText="1"/>
    </xf>
    <xf numFmtId="0" fontId="2" fillId="7" borderId="22" xfId="0" applyFont="1" applyFill="1" applyBorder="1" applyAlignment="1">
      <alignment horizontal="right" vertical="center" wrapText="1"/>
    </xf>
    <xf numFmtId="0" fontId="2" fillId="7" borderId="23" xfId="0" applyFont="1" applyFill="1" applyBorder="1" applyAlignment="1">
      <alignment horizontal="right" vertical="center" wrapText="1"/>
    </xf>
    <xf numFmtId="0" fontId="2" fillId="4" borderId="36" xfId="0" applyFont="1" applyFill="1" applyBorder="1" applyAlignment="1">
      <alignment horizontal="right" vertical="center" wrapText="1"/>
    </xf>
    <xf numFmtId="0" fontId="2" fillId="4" borderId="14" xfId="0" applyFont="1" applyFill="1" applyBorder="1" applyAlignment="1">
      <alignment horizontal="right" vertical="center" wrapText="1"/>
    </xf>
    <xf numFmtId="0" fontId="2" fillId="4" borderId="17" xfId="0" applyFont="1" applyFill="1" applyBorder="1" applyAlignment="1">
      <alignment horizontal="right" vertical="center" wrapText="1"/>
    </xf>
    <xf numFmtId="0" fontId="2" fillId="4" borderId="37" xfId="0" applyFont="1" applyFill="1" applyBorder="1" applyAlignment="1">
      <alignment horizontal="right" vertical="center" wrapText="1"/>
    </xf>
    <xf numFmtId="0" fontId="2" fillId="4" borderId="22" xfId="0" applyFont="1" applyFill="1" applyBorder="1" applyAlignment="1">
      <alignment horizontal="right" vertical="center" wrapText="1"/>
    </xf>
    <xf numFmtId="0" fontId="2" fillId="4" borderId="23" xfId="0" applyFont="1" applyFill="1" applyBorder="1" applyAlignment="1">
      <alignment horizontal="right" vertical="center" wrapText="1"/>
    </xf>
    <xf numFmtId="2" fontId="2" fillId="2" borderId="36"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9" borderId="26" xfId="0" applyFont="1" applyFill="1" applyBorder="1" applyAlignment="1">
      <alignment horizontal="right" vertical="center" wrapText="1"/>
    </xf>
    <xf numFmtId="0" fontId="2" fillId="9" borderId="15" xfId="0" applyFont="1" applyFill="1" applyBorder="1" applyAlignment="1">
      <alignment horizontal="right" vertical="center" wrapText="1"/>
    </xf>
    <xf numFmtId="0" fontId="2" fillId="9" borderId="13" xfId="0" applyFont="1" applyFill="1" applyBorder="1" applyAlignment="1">
      <alignment horizontal="right" vertical="center" wrapText="1"/>
    </xf>
    <xf numFmtId="0" fontId="2" fillId="10" borderId="26" xfId="0" applyFont="1" applyFill="1" applyBorder="1" applyAlignment="1">
      <alignment horizontal="right" vertical="center" wrapText="1"/>
    </xf>
    <xf numFmtId="0" fontId="2" fillId="10" borderId="15" xfId="0" applyFont="1" applyFill="1" applyBorder="1" applyAlignment="1">
      <alignment horizontal="right" vertical="center" wrapText="1"/>
    </xf>
    <xf numFmtId="0" fontId="2" fillId="10" borderId="13" xfId="0" applyFont="1" applyFill="1" applyBorder="1" applyAlignment="1">
      <alignment horizontal="right" vertical="center" wrapText="1"/>
    </xf>
    <xf numFmtId="0" fontId="18" fillId="0" borderId="8" xfId="0" applyFont="1" applyBorder="1" applyAlignment="1">
      <alignment horizontal="left" vertical="top" wrapText="1"/>
    </xf>
    <xf numFmtId="0" fontId="18" fillId="0" borderId="0" xfId="0" applyFont="1" applyBorder="1" applyAlignment="1">
      <alignment horizontal="left" vertical="top" wrapText="1"/>
    </xf>
    <xf numFmtId="0" fontId="17" fillId="0" borderId="0" xfId="0" applyFont="1" applyBorder="1" applyAlignment="1">
      <alignment horizontal="left" vertical="top" wrapText="1"/>
    </xf>
    <xf numFmtId="0" fontId="2" fillId="5" borderId="36"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2" fillId="5" borderId="43" xfId="0" applyFont="1" applyFill="1" applyBorder="1" applyAlignment="1">
      <alignment horizontal="left" vertical="center" wrapText="1"/>
    </xf>
    <xf numFmtId="0" fontId="3" fillId="16" borderId="9"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1" fillId="4" borderId="9"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2" xfId="0" applyFont="1" applyFill="1" applyBorder="1" applyAlignment="1">
      <alignment horizontal="left" vertical="center" wrapText="1"/>
    </xf>
    <xf numFmtId="0" fontId="2" fillId="5" borderId="40" xfId="0" applyFont="1" applyFill="1" applyBorder="1" applyAlignment="1">
      <alignment horizontal="left" vertical="center" wrapText="1"/>
    </xf>
    <xf numFmtId="0" fontId="2" fillId="5" borderId="41"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4" fillId="4" borderId="26"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1" fillId="0" borderId="45" xfId="0" applyFont="1" applyFill="1" applyBorder="1" applyAlignment="1">
      <alignment vertical="center" wrapText="1"/>
    </xf>
    <xf numFmtId="0" fontId="1" fillId="0" borderId="19" xfId="0" applyFont="1" applyFill="1" applyBorder="1" applyAlignment="1">
      <alignment horizontal="center" vertical="center"/>
    </xf>
    <xf numFmtId="0" fontId="1" fillId="0" borderId="53" xfId="0" applyFont="1" applyBorder="1" applyAlignment="1">
      <alignment horizontal="center" vertical="center" wrapText="1"/>
    </xf>
    <xf numFmtId="0" fontId="4" fillId="4" borderId="26" xfId="0" applyFont="1" applyFill="1" applyBorder="1" applyAlignment="1">
      <alignment horizontal="left" vertical="center"/>
    </xf>
    <xf numFmtId="0" fontId="4" fillId="4" borderId="15" xfId="0" applyFont="1" applyFill="1" applyBorder="1" applyAlignment="1">
      <alignment horizontal="left" vertical="center"/>
    </xf>
    <xf numFmtId="0" fontId="4" fillId="4" borderId="30" xfId="0" applyFont="1" applyFill="1" applyBorder="1" applyAlignment="1">
      <alignment horizontal="left" vertical="center"/>
    </xf>
    <xf numFmtId="0" fontId="18" fillId="0" borderId="7" xfId="0" applyFont="1" applyBorder="1" applyAlignment="1">
      <alignment horizontal="left" vertical="top" wrapText="1"/>
    </xf>
    <xf numFmtId="0" fontId="18" fillId="0" borderId="6" xfId="0" applyFont="1" applyBorder="1" applyAlignment="1">
      <alignment horizontal="left" vertical="top" wrapText="1"/>
    </xf>
    <xf numFmtId="0" fontId="18" fillId="0" borderId="5" xfId="0" applyFont="1" applyBorder="1" applyAlignment="1">
      <alignment horizontal="left" vertical="top" wrapText="1"/>
    </xf>
    <xf numFmtId="0" fontId="1" fillId="4" borderId="45" xfId="0" applyFont="1" applyFill="1" applyBorder="1" applyAlignment="1">
      <alignment horizontal="left" vertical="center" wrapText="1"/>
    </xf>
    <xf numFmtId="0" fontId="1" fillId="4" borderId="44" xfId="0" applyFont="1" applyFill="1" applyBorder="1" applyAlignment="1">
      <alignment horizontal="left" vertical="center" wrapText="1"/>
    </xf>
    <xf numFmtId="0" fontId="1" fillId="4" borderId="52" xfId="0" applyFont="1" applyFill="1" applyBorder="1" applyAlignment="1">
      <alignment horizontal="left" vertical="center" wrapText="1"/>
    </xf>
  </cellXfs>
  <cellStyles count="2">
    <cellStyle name="Hyperlink" xfId="1" builtinId="8"/>
    <cellStyle name="Normal" xfId="0" builtinId="0"/>
  </cellStyles>
  <dxfs count="21">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0000"/>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AEAEA"/>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161492</xdr:colOff>
      <xdr:row>38</xdr:row>
      <xdr:rowOff>180975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733617" cy="7419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rcc.dri.edu/summary/climsmut.html" TargetMode="External"/><Relationship Id="rId1" Type="http://schemas.openxmlformats.org/officeDocument/2006/relationships/hyperlink" Target="http://ir.library.oregonstate.edu/xmlui/bitstream/handle/1957/15143/BiologyEcologyManagementWesternJuniper.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7"/>
  <sheetViews>
    <sheetView tabSelected="1" view="pageBreakPreview" zoomScaleNormal="100" zoomScaleSheetLayoutView="100" workbookViewId="0">
      <selection sqref="A1:G1"/>
    </sheetView>
  </sheetViews>
  <sheetFormatPr defaultRowHeight="15" x14ac:dyDescent="0.25"/>
  <cols>
    <col min="1" max="1" width="57" customWidth="1"/>
    <col min="2" max="2" width="6" style="2" customWidth="1"/>
    <col min="3" max="3" width="7.7109375" style="2" customWidth="1"/>
    <col min="4" max="6" width="7.7109375" customWidth="1"/>
    <col min="7" max="7" width="7.7109375" style="16" customWidth="1"/>
    <col min="8" max="8" width="9.140625" style="51"/>
  </cols>
  <sheetData>
    <row r="1" spans="1:20" ht="18.75" customHeight="1" thickBot="1" x14ac:dyDescent="0.3">
      <c r="A1" s="145" t="s">
        <v>145</v>
      </c>
      <c r="B1" s="146"/>
      <c r="C1" s="146"/>
      <c r="D1" s="146"/>
      <c r="E1" s="146"/>
      <c r="F1" s="146"/>
      <c r="G1" s="147"/>
    </row>
    <row r="2" spans="1:20" ht="15" customHeight="1" thickBot="1" x14ac:dyDescent="0.3">
      <c r="A2" s="4" t="s">
        <v>0</v>
      </c>
      <c r="B2" s="180" t="s">
        <v>4</v>
      </c>
      <c r="C2" s="181"/>
      <c r="D2" s="181"/>
      <c r="E2" s="181"/>
      <c r="F2" s="181"/>
      <c r="G2" s="182"/>
    </row>
    <row r="3" spans="1:20" ht="15" customHeight="1" thickBot="1" x14ac:dyDescent="0.3">
      <c r="A3" s="5" t="s">
        <v>97</v>
      </c>
      <c r="B3" s="180" t="s">
        <v>1</v>
      </c>
      <c r="C3" s="181"/>
      <c r="D3" s="181"/>
      <c r="E3" s="181"/>
      <c r="F3" s="181"/>
      <c r="G3" s="182"/>
    </row>
    <row r="4" spans="1:20" ht="15" customHeight="1" thickBot="1" x14ac:dyDescent="0.3">
      <c r="A4" s="5" t="s">
        <v>2</v>
      </c>
      <c r="B4" s="180" t="s">
        <v>12</v>
      </c>
      <c r="C4" s="181"/>
      <c r="D4" s="181"/>
      <c r="E4" s="181"/>
      <c r="F4" s="181"/>
      <c r="G4" s="182"/>
    </row>
    <row r="5" spans="1:20" ht="15" customHeight="1" thickBot="1" x14ac:dyDescent="0.3">
      <c r="A5" s="5" t="s">
        <v>3</v>
      </c>
      <c r="B5" s="180" t="s">
        <v>59</v>
      </c>
      <c r="C5" s="181"/>
      <c r="D5" s="181"/>
      <c r="E5" s="181"/>
      <c r="F5" s="181"/>
      <c r="G5" s="182"/>
    </row>
    <row r="6" spans="1:20" x14ac:dyDescent="0.25">
      <c r="A6" s="177" t="s">
        <v>11</v>
      </c>
      <c r="B6" s="178"/>
      <c r="C6" s="178"/>
      <c r="D6" s="178"/>
      <c r="E6" s="178"/>
      <c r="F6" s="178"/>
      <c r="G6" s="179"/>
    </row>
    <row r="7" spans="1:20" ht="15" customHeight="1" thickBot="1" x14ac:dyDescent="0.3">
      <c r="A7" s="171"/>
      <c r="B7" s="172"/>
      <c r="C7" s="172"/>
      <c r="D7" s="172"/>
      <c r="E7" s="172"/>
      <c r="F7" s="172"/>
      <c r="G7" s="173"/>
    </row>
    <row r="8" spans="1:20" ht="46.5" customHeight="1" thickBot="1" x14ac:dyDescent="0.3">
      <c r="A8" s="174" t="s">
        <v>129</v>
      </c>
      <c r="B8" s="175"/>
      <c r="C8" s="175"/>
      <c r="D8" s="175"/>
      <c r="E8" s="175"/>
      <c r="F8" s="175"/>
      <c r="G8" s="176"/>
      <c r="J8" s="46"/>
    </row>
    <row r="9" spans="1:20" ht="156.75" customHeight="1" thickBot="1" x14ac:dyDescent="0.3">
      <c r="A9" s="168" t="s">
        <v>167</v>
      </c>
      <c r="B9" s="169"/>
      <c r="C9" s="169"/>
      <c r="D9" s="169"/>
      <c r="E9" s="169"/>
      <c r="F9" s="169"/>
      <c r="G9" s="170"/>
      <c r="T9" s="3"/>
    </row>
    <row r="10" spans="1:20" ht="24.75" customHeight="1" thickBot="1" x14ac:dyDescent="0.3">
      <c r="A10" s="17" t="s">
        <v>5</v>
      </c>
      <c r="B10" s="18" t="s">
        <v>8</v>
      </c>
      <c r="C10" s="18" t="s">
        <v>28</v>
      </c>
      <c r="D10" s="18" t="s">
        <v>9</v>
      </c>
      <c r="E10" s="19" t="s">
        <v>33</v>
      </c>
      <c r="F10" s="19" t="s">
        <v>7</v>
      </c>
      <c r="G10" s="1" t="s">
        <v>34</v>
      </c>
    </row>
    <row r="11" spans="1:20" ht="26.25" customHeight="1" x14ac:dyDescent="0.25">
      <c r="A11" s="183" t="s">
        <v>127</v>
      </c>
      <c r="B11" s="184"/>
      <c r="C11" s="184"/>
      <c r="D11" s="184"/>
      <c r="E11" s="184"/>
      <c r="F11" s="184"/>
      <c r="G11" s="185"/>
    </row>
    <row r="12" spans="1:20" s="8" customFormat="1" ht="15" customHeight="1" x14ac:dyDescent="0.25">
      <c r="A12" s="157" t="s">
        <v>98</v>
      </c>
      <c r="B12" s="158"/>
      <c r="C12" s="158"/>
      <c r="D12" s="158"/>
      <c r="E12" s="158"/>
      <c r="F12" s="158"/>
      <c r="G12" s="159"/>
      <c r="H12" s="52"/>
    </row>
    <row r="13" spans="1:20" s="8" customFormat="1" ht="12.75" customHeight="1" x14ac:dyDescent="0.25">
      <c r="A13" s="68" t="s">
        <v>154</v>
      </c>
      <c r="B13" s="41">
        <v>1</v>
      </c>
      <c r="C13" s="160">
        <v>3</v>
      </c>
      <c r="D13" s="166"/>
      <c r="E13" s="154">
        <f>D13*3</f>
        <v>0</v>
      </c>
      <c r="F13" s="167"/>
      <c r="G13" s="151">
        <f>F13*3</f>
        <v>0</v>
      </c>
      <c r="H13" s="52"/>
    </row>
    <row r="14" spans="1:20" s="8" customFormat="1" ht="12.75" customHeight="1" x14ac:dyDescent="0.25">
      <c r="A14" s="68" t="s">
        <v>155</v>
      </c>
      <c r="B14" s="41">
        <v>0.75</v>
      </c>
      <c r="C14" s="161"/>
      <c r="D14" s="166"/>
      <c r="E14" s="155"/>
      <c r="F14" s="167"/>
      <c r="G14" s="152"/>
      <c r="H14" s="52"/>
    </row>
    <row r="15" spans="1:20" s="8" customFormat="1" ht="12.75" customHeight="1" x14ac:dyDescent="0.25">
      <c r="A15" s="68" t="s">
        <v>153</v>
      </c>
      <c r="B15" s="41">
        <v>0.5</v>
      </c>
      <c r="C15" s="161"/>
      <c r="D15" s="166"/>
      <c r="E15" s="155"/>
      <c r="F15" s="167"/>
      <c r="G15" s="152"/>
      <c r="H15" s="58"/>
    </row>
    <row r="16" spans="1:20" s="8" customFormat="1" ht="12.75" customHeight="1" x14ac:dyDescent="0.25">
      <c r="A16" s="68" t="s">
        <v>165</v>
      </c>
      <c r="B16" s="41">
        <v>0.25</v>
      </c>
      <c r="C16" s="161"/>
      <c r="D16" s="166"/>
      <c r="E16" s="155"/>
      <c r="F16" s="167"/>
      <c r="G16" s="152"/>
      <c r="H16" s="52"/>
    </row>
    <row r="17" spans="1:8" s="8" customFormat="1" ht="12.75" customHeight="1" x14ac:dyDescent="0.25">
      <c r="A17" s="68" t="s">
        <v>14</v>
      </c>
      <c r="B17" s="41">
        <v>0</v>
      </c>
      <c r="C17" s="162"/>
      <c r="D17" s="166"/>
      <c r="E17" s="156"/>
      <c r="F17" s="167"/>
      <c r="G17" s="153"/>
      <c r="H17" s="53"/>
    </row>
    <row r="18" spans="1:8" s="3" customFormat="1" ht="15" customHeight="1" x14ac:dyDescent="0.25">
      <c r="A18" s="157" t="s">
        <v>55</v>
      </c>
      <c r="B18" s="158"/>
      <c r="C18" s="158"/>
      <c r="D18" s="158"/>
      <c r="E18" s="158"/>
      <c r="F18" s="158"/>
      <c r="G18" s="159"/>
      <c r="H18" s="54"/>
    </row>
    <row r="19" spans="1:8" ht="12.75" customHeight="1" x14ac:dyDescent="0.25">
      <c r="A19" s="22" t="s">
        <v>13</v>
      </c>
      <c r="B19" s="9">
        <v>1</v>
      </c>
      <c r="C19" s="160">
        <v>2</v>
      </c>
      <c r="D19" s="166"/>
      <c r="E19" s="154">
        <f>D19*2</f>
        <v>0</v>
      </c>
      <c r="F19" s="167"/>
      <c r="G19" s="151">
        <f>F19*2</f>
        <v>0</v>
      </c>
    </row>
    <row r="20" spans="1:8" ht="12.75" customHeight="1" x14ac:dyDescent="0.25">
      <c r="A20" s="22" t="s">
        <v>115</v>
      </c>
      <c r="B20" s="9">
        <v>0.75</v>
      </c>
      <c r="C20" s="161"/>
      <c r="D20" s="166"/>
      <c r="E20" s="155"/>
      <c r="F20" s="167"/>
      <c r="G20" s="152"/>
    </row>
    <row r="21" spans="1:8" ht="24" customHeight="1" x14ac:dyDescent="0.25">
      <c r="A21" s="22" t="s">
        <v>116</v>
      </c>
      <c r="B21" s="9">
        <v>0.5</v>
      </c>
      <c r="C21" s="161"/>
      <c r="D21" s="166"/>
      <c r="E21" s="155"/>
      <c r="F21" s="167"/>
      <c r="G21" s="152"/>
    </row>
    <row r="22" spans="1:8" ht="12.75" customHeight="1" x14ac:dyDescent="0.25">
      <c r="A22" s="22" t="s">
        <v>117</v>
      </c>
      <c r="B22" s="9">
        <v>0.25</v>
      </c>
      <c r="C22" s="161"/>
      <c r="D22" s="166"/>
      <c r="E22" s="155"/>
      <c r="F22" s="167"/>
      <c r="G22" s="152"/>
    </row>
    <row r="23" spans="1:8" ht="12.75" customHeight="1" x14ac:dyDescent="0.25">
      <c r="A23" s="22" t="s">
        <v>14</v>
      </c>
      <c r="B23" s="9">
        <v>0</v>
      </c>
      <c r="C23" s="162"/>
      <c r="D23" s="166"/>
      <c r="E23" s="156"/>
      <c r="F23" s="167"/>
      <c r="G23" s="153"/>
    </row>
    <row r="24" spans="1:8" s="3" customFormat="1" ht="24.75" customHeight="1" x14ac:dyDescent="0.25">
      <c r="A24" s="157" t="s">
        <v>88</v>
      </c>
      <c r="B24" s="158"/>
      <c r="C24" s="158"/>
      <c r="D24" s="158"/>
      <c r="E24" s="158"/>
      <c r="F24" s="158"/>
      <c r="G24" s="159"/>
      <c r="H24" s="54"/>
    </row>
    <row r="25" spans="1:8" ht="12.75" customHeight="1" x14ac:dyDescent="0.25">
      <c r="A25" s="68" t="s">
        <v>82</v>
      </c>
      <c r="B25" s="41">
        <v>1</v>
      </c>
      <c r="C25" s="160">
        <v>3</v>
      </c>
      <c r="D25" s="166"/>
      <c r="E25" s="154">
        <f>D25*3</f>
        <v>0</v>
      </c>
      <c r="F25" s="167"/>
      <c r="G25" s="151">
        <f>F25*3</f>
        <v>0</v>
      </c>
    </row>
    <row r="26" spans="1:8" ht="12.75" customHeight="1" x14ac:dyDescent="0.25">
      <c r="A26" s="104" t="s">
        <v>83</v>
      </c>
      <c r="B26" s="41">
        <v>0.8</v>
      </c>
      <c r="C26" s="161"/>
      <c r="D26" s="166"/>
      <c r="E26" s="155"/>
      <c r="F26" s="167"/>
      <c r="G26" s="152"/>
    </row>
    <row r="27" spans="1:8" ht="12.75" customHeight="1" x14ac:dyDescent="0.25">
      <c r="A27" s="68" t="s">
        <v>84</v>
      </c>
      <c r="B27" s="41">
        <v>0.65</v>
      </c>
      <c r="C27" s="161"/>
      <c r="D27" s="166"/>
      <c r="E27" s="155"/>
      <c r="F27" s="167"/>
      <c r="G27" s="152"/>
    </row>
    <row r="28" spans="1:8" ht="12.75" customHeight="1" x14ac:dyDescent="0.25">
      <c r="A28" s="68" t="s">
        <v>146</v>
      </c>
      <c r="B28" s="41">
        <v>0.5</v>
      </c>
      <c r="C28" s="161"/>
      <c r="D28" s="166"/>
      <c r="E28" s="155"/>
      <c r="F28" s="167"/>
      <c r="G28" s="152"/>
    </row>
    <row r="29" spans="1:8" ht="12.75" customHeight="1" x14ac:dyDescent="0.25">
      <c r="A29" s="68" t="s">
        <v>85</v>
      </c>
      <c r="B29" s="41">
        <v>0.25</v>
      </c>
      <c r="C29" s="161"/>
      <c r="D29" s="166"/>
      <c r="E29" s="155"/>
      <c r="F29" s="167"/>
      <c r="G29" s="152"/>
    </row>
    <row r="30" spans="1:8" ht="12.75" customHeight="1" x14ac:dyDescent="0.25">
      <c r="A30" s="68" t="s">
        <v>86</v>
      </c>
      <c r="B30" s="41">
        <v>0</v>
      </c>
      <c r="C30" s="162"/>
      <c r="D30" s="166"/>
      <c r="E30" s="156"/>
      <c r="F30" s="167"/>
      <c r="G30" s="153"/>
    </row>
    <row r="31" spans="1:8" s="3" customFormat="1" ht="15" customHeight="1" x14ac:dyDescent="0.25">
      <c r="A31" s="157" t="s">
        <v>100</v>
      </c>
      <c r="B31" s="158"/>
      <c r="C31" s="158"/>
      <c r="D31" s="158"/>
      <c r="E31" s="158"/>
      <c r="F31" s="158"/>
      <c r="G31" s="159"/>
      <c r="H31" s="54"/>
    </row>
    <row r="32" spans="1:8" ht="12.75" customHeight="1" x14ac:dyDescent="0.25">
      <c r="A32" s="68" t="s">
        <v>42</v>
      </c>
      <c r="B32" s="69">
        <v>1</v>
      </c>
      <c r="C32" s="163">
        <v>3</v>
      </c>
      <c r="D32" s="166"/>
      <c r="E32" s="154">
        <f>D32*3</f>
        <v>0</v>
      </c>
      <c r="F32" s="167"/>
      <c r="G32" s="151">
        <f>F32*3</f>
        <v>0</v>
      </c>
    </row>
    <row r="33" spans="1:8" ht="12.75" customHeight="1" x14ac:dyDescent="0.25">
      <c r="A33" s="68" t="s">
        <v>43</v>
      </c>
      <c r="B33" s="69">
        <v>0.7</v>
      </c>
      <c r="C33" s="164"/>
      <c r="D33" s="166"/>
      <c r="E33" s="155"/>
      <c r="F33" s="167"/>
      <c r="G33" s="152"/>
    </row>
    <row r="34" spans="1:8" ht="24" customHeight="1" x14ac:dyDescent="0.25">
      <c r="A34" s="68" t="s">
        <v>111</v>
      </c>
      <c r="B34" s="69">
        <v>0.5</v>
      </c>
      <c r="C34" s="164"/>
      <c r="D34" s="166"/>
      <c r="E34" s="155"/>
      <c r="F34" s="167"/>
      <c r="G34" s="152"/>
    </row>
    <row r="35" spans="1:8" ht="13.5" customHeight="1" x14ac:dyDescent="0.25">
      <c r="A35" s="68" t="s">
        <v>44</v>
      </c>
      <c r="B35" s="69">
        <v>0.3</v>
      </c>
      <c r="C35" s="164"/>
      <c r="D35" s="166"/>
      <c r="E35" s="155"/>
      <c r="F35" s="167"/>
      <c r="G35" s="152"/>
    </row>
    <row r="36" spans="1:8" ht="12.75" customHeight="1" x14ac:dyDescent="0.25">
      <c r="A36" s="68" t="s">
        <v>45</v>
      </c>
      <c r="B36" s="69">
        <v>0.2</v>
      </c>
      <c r="C36" s="164"/>
      <c r="D36" s="166"/>
      <c r="E36" s="155"/>
      <c r="F36" s="167"/>
      <c r="G36" s="152"/>
    </row>
    <row r="37" spans="1:8" ht="12.75" customHeight="1" x14ac:dyDescent="0.25">
      <c r="A37" s="68" t="s">
        <v>46</v>
      </c>
      <c r="B37" s="69">
        <v>0</v>
      </c>
      <c r="C37" s="165"/>
      <c r="D37" s="166"/>
      <c r="E37" s="156"/>
      <c r="F37" s="167"/>
      <c r="G37" s="153"/>
    </row>
    <row r="38" spans="1:8" s="3" customFormat="1" ht="24.75" customHeight="1" x14ac:dyDescent="0.25">
      <c r="A38" s="157" t="s">
        <v>99</v>
      </c>
      <c r="B38" s="158"/>
      <c r="C38" s="158"/>
      <c r="D38" s="158"/>
      <c r="E38" s="158"/>
      <c r="F38" s="158"/>
      <c r="G38" s="159"/>
      <c r="H38" s="54"/>
    </row>
    <row r="39" spans="1:8" ht="12.75" customHeight="1" x14ac:dyDescent="0.25">
      <c r="A39" s="23" t="s">
        <v>51</v>
      </c>
      <c r="B39" s="9">
        <v>1</v>
      </c>
      <c r="C39" s="160">
        <v>2</v>
      </c>
      <c r="D39" s="166"/>
      <c r="E39" s="154">
        <f>D39*2</f>
        <v>0</v>
      </c>
      <c r="F39" s="167"/>
      <c r="G39" s="151">
        <f>F39*2</f>
        <v>0</v>
      </c>
    </row>
    <row r="40" spans="1:8" ht="12.75" customHeight="1" x14ac:dyDescent="0.25">
      <c r="A40" s="23" t="s">
        <v>52</v>
      </c>
      <c r="B40" s="9">
        <v>0.75</v>
      </c>
      <c r="C40" s="161"/>
      <c r="D40" s="166"/>
      <c r="E40" s="155"/>
      <c r="F40" s="167"/>
      <c r="G40" s="152"/>
    </row>
    <row r="41" spans="1:8" ht="12.75" customHeight="1" x14ac:dyDescent="0.25">
      <c r="A41" s="23" t="s">
        <v>101</v>
      </c>
      <c r="B41" s="9">
        <v>0.5</v>
      </c>
      <c r="C41" s="161"/>
      <c r="D41" s="166"/>
      <c r="E41" s="155"/>
      <c r="F41" s="167"/>
      <c r="G41" s="152"/>
    </row>
    <row r="42" spans="1:8" ht="12.75" customHeight="1" x14ac:dyDescent="0.25">
      <c r="A42" s="23" t="s">
        <v>54</v>
      </c>
      <c r="B42" s="9">
        <v>0.25</v>
      </c>
      <c r="C42" s="161"/>
      <c r="D42" s="166"/>
      <c r="E42" s="155"/>
      <c r="F42" s="167"/>
      <c r="G42" s="152"/>
    </row>
    <row r="43" spans="1:8" ht="12.75" customHeight="1" x14ac:dyDescent="0.25">
      <c r="A43" s="23" t="s">
        <v>53</v>
      </c>
      <c r="B43" s="9">
        <v>0</v>
      </c>
      <c r="C43" s="162"/>
      <c r="D43" s="166"/>
      <c r="E43" s="156"/>
      <c r="F43" s="167"/>
      <c r="G43" s="153"/>
    </row>
    <row r="44" spans="1:8" ht="15" customHeight="1" x14ac:dyDescent="0.25">
      <c r="A44" s="157" t="s">
        <v>156</v>
      </c>
      <c r="B44" s="158"/>
      <c r="C44" s="158"/>
      <c r="D44" s="158"/>
      <c r="E44" s="158"/>
      <c r="F44" s="158"/>
      <c r="G44" s="159"/>
    </row>
    <row r="45" spans="1:8" ht="12.75" customHeight="1" x14ac:dyDescent="0.25">
      <c r="A45" s="22" t="s">
        <v>157</v>
      </c>
      <c r="B45" s="9">
        <v>1</v>
      </c>
      <c r="C45" s="160">
        <v>3</v>
      </c>
      <c r="D45" s="189"/>
      <c r="E45" s="154">
        <f>D45*3</f>
        <v>0</v>
      </c>
      <c r="F45" s="192"/>
      <c r="G45" s="151">
        <f>F45*3</f>
        <v>0</v>
      </c>
    </row>
    <row r="46" spans="1:8" ht="12.75" customHeight="1" x14ac:dyDescent="0.25">
      <c r="A46" s="22" t="s">
        <v>158</v>
      </c>
      <c r="B46" s="9">
        <v>0.75</v>
      </c>
      <c r="C46" s="161"/>
      <c r="D46" s="190"/>
      <c r="E46" s="155"/>
      <c r="F46" s="193"/>
      <c r="G46" s="152"/>
    </row>
    <row r="47" spans="1:8" ht="12.75" customHeight="1" x14ac:dyDescent="0.25">
      <c r="A47" s="22" t="s">
        <v>159</v>
      </c>
      <c r="B47" s="9">
        <v>0.5</v>
      </c>
      <c r="C47" s="161"/>
      <c r="D47" s="190"/>
      <c r="E47" s="155"/>
      <c r="F47" s="193"/>
      <c r="G47" s="152"/>
    </row>
    <row r="48" spans="1:8" ht="12.75" customHeight="1" x14ac:dyDescent="0.25">
      <c r="A48" s="22" t="s">
        <v>160</v>
      </c>
      <c r="B48" s="9">
        <v>0.25</v>
      </c>
      <c r="C48" s="161"/>
      <c r="D48" s="190"/>
      <c r="E48" s="155"/>
      <c r="F48" s="193"/>
      <c r="G48" s="152"/>
    </row>
    <row r="49" spans="1:8" ht="12.75" customHeight="1" x14ac:dyDescent="0.25">
      <c r="A49" s="22" t="s">
        <v>161</v>
      </c>
      <c r="B49" s="9">
        <v>0</v>
      </c>
      <c r="C49" s="162"/>
      <c r="D49" s="191"/>
      <c r="E49" s="156"/>
      <c r="F49" s="194"/>
      <c r="G49" s="153"/>
    </row>
    <row r="50" spans="1:8" ht="37.5" customHeight="1" x14ac:dyDescent="0.25">
      <c r="A50" s="157" t="s">
        <v>162</v>
      </c>
      <c r="B50" s="158"/>
      <c r="C50" s="158"/>
      <c r="D50" s="158"/>
      <c r="E50" s="158"/>
      <c r="F50" s="158"/>
      <c r="G50" s="159"/>
    </row>
    <row r="51" spans="1:8" ht="24" customHeight="1" x14ac:dyDescent="0.25">
      <c r="A51" s="68" t="s">
        <v>140</v>
      </c>
      <c r="B51" s="9">
        <v>1</v>
      </c>
      <c r="C51" s="160">
        <v>2</v>
      </c>
      <c r="D51" s="189"/>
      <c r="E51" s="154">
        <f>D51*2</f>
        <v>0</v>
      </c>
      <c r="F51" s="192"/>
      <c r="G51" s="151">
        <f>F51*2</f>
        <v>0</v>
      </c>
    </row>
    <row r="52" spans="1:8" ht="12.75" customHeight="1" x14ac:dyDescent="0.25">
      <c r="A52" s="68" t="s">
        <v>169</v>
      </c>
      <c r="B52" s="9">
        <v>0.5</v>
      </c>
      <c r="C52" s="161"/>
      <c r="D52" s="190"/>
      <c r="E52" s="155"/>
      <c r="F52" s="193"/>
      <c r="G52" s="152"/>
    </row>
    <row r="53" spans="1:8" ht="12.75" customHeight="1" x14ac:dyDescent="0.25">
      <c r="A53" s="22" t="s">
        <v>170</v>
      </c>
      <c r="B53" s="9">
        <v>0.25</v>
      </c>
      <c r="C53" s="161"/>
      <c r="D53" s="190"/>
      <c r="E53" s="155"/>
      <c r="F53" s="193"/>
      <c r="G53" s="152"/>
    </row>
    <row r="54" spans="1:8" ht="12.75" customHeight="1" x14ac:dyDescent="0.25">
      <c r="A54" s="22" t="s">
        <v>74</v>
      </c>
      <c r="B54" s="9">
        <v>0</v>
      </c>
      <c r="C54" s="162"/>
      <c r="D54" s="191"/>
      <c r="E54" s="156"/>
      <c r="F54" s="194"/>
      <c r="G54" s="153"/>
    </row>
    <row r="55" spans="1:8" s="3" customFormat="1" ht="37.5" customHeight="1" x14ac:dyDescent="0.25">
      <c r="A55" s="157" t="s">
        <v>166</v>
      </c>
      <c r="B55" s="158"/>
      <c r="C55" s="158"/>
      <c r="D55" s="158"/>
      <c r="E55" s="158"/>
      <c r="F55" s="158"/>
      <c r="G55" s="159"/>
      <c r="H55" s="54"/>
    </row>
    <row r="56" spans="1:8" ht="12.75" customHeight="1" x14ac:dyDescent="0.25">
      <c r="A56" s="22" t="s">
        <v>102</v>
      </c>
      <c r="B56" s="9">
        <v>1</v>
      </c>
      <c r="C56" s="160">
        <v>2</v>
      </c>
      <c r="D56" s="166"/>
      <c r="E56" s="154">
        <f>D56*2</f>
        <v>0</v>
      </c>
      <c r="F56" s="167"/>
      <c r="G56" s="151">
        <f>F56*2</f>
        <v>0</v>
      </c>
    </row>
    <row r="57" spans="1:8" ht="12.75" customHeight="1" x14ac:dyDescent="0.25">
      <c r="A57" s="22" t="s">
        <v>103</v>
      </c>
      <c r="B57" s="9">
        <v>0.75</v>
      </c>
      <c r="C57" s="161"/>
      <c r="D57" s="166"/>
      <c r="E57" s="155"/>
      <c r="F57" s="167"/>
      <c r="G57" s="152"/>
    </row>
    <row r="58" spans="1:8" ht="12.75" customHeight="1" x14ac:dyDescent="0.25">
      <c r="A58" s="22" t="s">
        <v>104</v>
      </c>
      <c r="B58" s="9">
        <v>0.5</v>
      </c>
      <c r="C58" s="161"/>
      <c r="D58" s="166"/>
      <c r="E58" s="155"/>
      <c r="F58" s="167"/>
      <c r="G58" s="152"/>
    </row>
    <row r="59" spans="1:8" ht="12.75" customHeight="1" x14ac:dyDescent="0.25">
      <c r="A59" s="22" t="s">
        <v>105</v>
      </c>
      <c r="B59" s="9">
        <v>0.25</v>
      </c>
      <c r="C59" s="161"/>
      <c r="D59" s="166"/>
      <c r="E59" s="155"/>
      <c r="F59" s="167"/>
      <c r="G59" s="152"/>
    </row>
    <row r="60" spans="1:8" ht="12.75" customHeight="1" x14ac:dyDescent="0.25">
      <c r="A60" s="22" t="s">
        <v>106</v>
      </c>
      <c r="B60" s="9">
        <v>0</v>
      </c>
      <c r="C60" s="162"/>
      <c r="D60" s="166"/>
      <c r="E60" s="156"/>
      <c r="F60" s="167"/>
      <c r="G60" s="153"/>
    </row>
    <row r="61" spans="1:8" s="3" customFormat="1" ht="27" customHeight="1" x14ac:dyDescent="0.25">
      <c r="A61" s="157" t="s">
        <v>136</v>
      </c>
      <c r="B61" s="158"/>
      <c r="C61" s="158"/>
      <c r="D61" s="158"/>
      <c r="E61" s="158"/>
      <c r="F61" s="158"/>
      <c r="G61" s="159"/>
      <c r="H61" s="54"/>
    </row>
    <row r="62" spans="1:8" ht="24" customHeight="1" x14ac:dyDescent="0.25">
      <c r="A62" s="23" t="s">
        <v>132</v>
      </c>
      <c r="B62" s="9">
        <v>1</v>
      </c>
      <c r="C62" s="160">
        <v>2</v>
      </c>
      <c r="D62" s="166"/>
      <c r="E62" s="154">
        <f>D62*2</f>
        <v>0</v>
      </c>
      <c r="F62" s="167"/>
      <c r="G62" s="151">
        <f>F62*2</f>
        <v>0</v>
      </c>
    </row>
    <row r="63" spans="1:8" ht="24" customHeight="1" x14ac:dyDescent="0.25">
      <c r="A63" s="23" t="s">
        <v>133</v>
      </c>
      <c r="B63" s="9">
        <v>0.75</v>
      </c>
      <c r="C63" s="161"/>
      <c r="D63" s="166"/>
      <c r="E63" s="155"/>
      <c r="F63" s="167"/>
      <c r="G63" s="152"/>
    </row>
    <row r="64" spans="1:8" ht="24" customHeight="1" x14ac:dyDescent="0.25">
      <c r="A64" s="67" t="s">
        <v>134</v>
      </c>
      <c r="B64" s="9">
        <v>0.5</v>
      </c>
      <c r="C64" s="161"/>
      <c r="D64" s="166"/>
      <c r="E64" s="155"/>
      <c r="F64" s="167"/>
      <c r="G64" s="152"/>
    </row>
    <row r="65" spans="1:8" ht="24" customHeight="1" x14ac:dyDescent="0.25">
      <c r="A65" s="67" t="s">
        <v>135</v>
      </c>
      <c r="B65" s="9">
        <v>0.25</v>
      </c>
      <c r="C65" s="161"/>
      <c r="D65" s="166"/>
      <c r="E65" s="155"/>
      <c r="F65" s="167"/>
      <c r="G65" s="152"/>
    </row>
    <row r="66" spans="1:8" ht="24" customHeight="1" x14ac:dyDescent="0.25">
      <c r="A66" s="67" t="s">
        <v>137</v>
      </c>
      <c r="B66" s="9">
        <v>0.1</v>
      </c>
      <c r="C66" s="161"/>
      <c r="D66" s="166"/>
      <c r="E66" s="155"/>
      <c r="F66" s="167"/>
      <c r="G66" s="152"/>
    </row>
    <row r="67" spans="1:8" ht="12.75" customHeight="1" x14ac:dyDescent="0.25">
      <c r="A67" s="103" t="s">
        <v>108</v>
      </c>
      <c r="B67" s="102">
        <v>0</v>
      </c>
      <c r="C67" s="162"/>
      <c r="D67" s="166"/>
      <c r="E67" s="156"/>
      <c r="F67" s="167"/>
      <c r="G67" s="153"/>
    </row>
    <row r="68" spans="1:8" s="3" customFormat="1" ht="15" customHeight="1" x14ac:dyDescent="0.25">
      <c r="A68" s="157" t="s">
        <v>109</v>
      </c>
      <c r="B68" s="158"/>
      <c r="C68" s="158"/>
      <c r="D68" s="158"/>
      <c r="E68" s="158"/>
      <c r="F68" s="158"/>
      <c r="G68" s="159"/>
      <c r="H68" s="54"/>
    </row>
    <row r="69" spans="1:8" ht="12.75" customHeight="1" x14ac:dyDescent="0.25">
      <c r="A69" s="23" t="s">
        <v>15</v>
      </c>
      <c r="B69" s="9">
        <v>1</v>
      </c>
      <c r="C69" s="160">
        <v>1</v>
      </c>
      <c r="D69" s="166"/>
      <c r="E69" s="154">
        <f>D69*1</f>
        <v>0</v>
      </c>
      <c r="F69" s="167"/>
      <c r="G69" s="151">
        <f>F69*1</f>
        <v>0</v>
      </c>
    </row>
    <row r="70" spans="1:8" ht="12.75" customHeight="1" x14ac:dyDescent="0.25">
      <c r="A70" s="23" t="s">
        <v>39</v>
      </c>
      <c r="B70" s="9">
        <v>0.75</v>
      </c>
      <c r="C70" s="161"/>
      <c r="D70" s="166"/>
      <c r="E70" s="155"/>
      <c r="F70" s="167"/>
      <c r="G70" s="152"/>
    </row>
    <row r="71" spans="1:8" ht="24" customHeight="1" x14ac:dyDescent="0.25">
      <c r="A71" s="23" t="s">
        <v>40</v>
      </c>
      <c r="B71" s="9">
        <v>0.5</v>
      </c>
      <c r="C71" s="161"/>
      <c r="D71" s="166"/>
      <c r="E71" s="155"/>
      <c r="F71" s="167"/>
      <c r="G71" s="152"/>
    </row>
    <row r="72" spans="1:8" ht="24" customHeight="1" x14ac:dyDescent="0.25">
      <c r="A72" s="23" t="s">
        <v>41</v>
      </c>
      <c r="B72" s="9">
        <v>0.25</v>
      </c>
      <c r="C72" s="161"/>
      <c r="D72" s="166"/>
      <c r="E72" s="155"/>
      <c r="F72" s="167"/>
      <c r="G72" s="152"/>
    </row>
    <row r="73" spans="1:8" ht="12.75" customHeight="1" x14ac:dyDescent="0.25">
      <c r="A73" s="25" t="s">
        <v>107</v>
      </c>
      <c r="B73" s="9">
        <v>0</v>
      </c>
      <c r="C73" s="162"/>
      <c r="D73" s="166"/>
      <c r="E73" s="156"/>
      <c r="F73" s="167"/>
      <c r="G73" s="153"/>
    </row>
    <row r="74" spans="1:8" ht="15" customHeight="1" x14ac:dyDescent="0.25">
      <c r="A74" s="157" t="s">
        <v>110</v>
      </c>
      <c r="B74" s="158"/>
      <c r="C74" s="158"/>
      <c r="D74" s="158"/>
      <c r="E74" s="158"/>
      <c r="F74" s="158"/>
      <c r="G74" s="159"/>
    </row>
    <row r="75" spans="1:8" ht="12.75" customHeight="1" x14ac:dyDescent="0.25">
      <c r="A75" s="23" t="s">
        <v>15</v>
      </c>
      <c r="B75" s="9">
        <v>1</v>
      </c>
      <c r="C75" s="160">
        <v>1</v>
      </c>
      <c r="D75" s="166"/>
      <c r="E75" s="154">
        <f>D75*1</f>
        <v>0</v>
      </c>
      <c r="F75" s="167"/>
      <c r="G75" s="151">
        <f>F75*1</f>
        <v>0</v>
      </c>
    </row>
    <row r="76" spans="1:8" ht="12.75" customHeight="1" x14ac:dyDescent="0.25">
      <c r="A76" s="23" t="s">
        <v>47</v>
      </c>
      <c r="B76" s="9">
        <v>0.75</v>
      </c>
      <c r="C76" s="161"/>
      <c r="D76" s="166"/>
      <c r="E76" s="155"/>
      <c r="F76" s="167"/>
      <c r="G76" s="152"/>
    </row>
    <row r="77" spans="1:8" s="3" customFormat="1" ht="13.5" customHeight="1" x14ac:dyDescent="0.25">
      <c r="A77" s="23" t="s">
        <v>48</v>
      </c>
      <c r="B77" s="9">
        <v>0.5</v>
      </c>
      <c r="C77" s="161"/>
      <c r="D77" s="166"/>
      <c r="E77" s="155"/>
      <c r="F77" s="167"/>
      <c r="G77" s="152"/>
      <c r="H77" s="54"/>
    </row>
    <row r="78" spans="1:8" ht="12.75" customHeight="1" x14ac:dyDescent="0.25">
      <c r="A78" s="23" t="s">
        <v>49</v>
      </c>
      <c r="B78" s="9">
        <v>0.25</v>
      </c>
      <c r="C78" s="161"/>
      <c r="D78" s="166"/>
      <c r="E78" s="155"/>
      <c r="F78" s="167"/>
      <c r="G78" s="152"/>
    </row>
    <row r="79" spans="1:8" ht="12.75" customHeight="1" x14ac:dyDescent="0.25">
      <c r="A79" s="23" t="s">
        <v>50</v>
      </c>
      <c r="B79" s="9">
        <v>0</v>
      </c>
      <c r="C79" s="162"/>
      <c r="D79" s="166"/>
      <c r="E79" s="156"/>
      <c r="F79" s="167"/>
      <c r="G79" s="153"/>
      <c r="H79" s="55"/>
    </row>
    <row r="80" spans="1:8" ht="15" customHeight="1" thickBot="1" x14ac:dyDescent="0.3">
      <c r="A80" s="24" t="s">
        <v>69</v>
      </c>
      <c r="B80" s="12"/>
      <c r="C80" s="92">
        <f>SUM(C75,C69,C62,C56,C51,C45,C39,C32,C25,C19,C13)</f>
        <v>24</v>
      </c>
      <c r="D80" s="13"/>
      <c r="E80" s="59">
        <f>SUM(E13,E19,E25,E32,E39,E45,E51,E56,E62,E69,E75)/24</f>
        <v>0</v>
      </c>
      <c r="F80" s="59"/>
      <c r="G80" s="60">
        <f>SUM(G13,G19,G25,G32,G39,G45,G51,G56,G62,G69,G75)/24</f>
        <v>0</v>
      </c>
      <c r="H80" s="55"/>
    </row>
    <row r="81" spans="1:8" ht="12.75" customHeight="1" thickBot="1" x14ac:dyDescent="0.3">
      <c r="A81" s="31"/>
      <c r="B81" s="32"/>
      <c r="C81" s="32"/>
      <c r="D81" s="33"/>
      <c r="E81" s="34"/>
      <c r="F81" s="33"/>
      <c r="G81" s="35"/>
      <c r="H81" s="55"/>
    </row>
    <row r="82" spans="1:8" ht="24.75" customHeight="1" x14ac:dyDescent="0.25">
      <c r="A82" s="186" t="s">
        <v>124</v>
      </c>
      <c r="B82" s="187"/>
      <c r="C82" s="187"/>
      <c r="D82" s="187"/>
      <c r="E82" s="187"/>
      <c r="F82" s="187"/>
      <c r="G82" s="188"/>
      <c r="H82" s="55"/>
    </row>
    <row r="83" spans="1:8" s="3" customFormat="1" ht="15" customHeight="1" x14ac:dyDescent="0.2">
      <c r="A83" s="157" t="s">
        <v>118</v>
      </c>
      <c r="B83" s="158"/>
      <c r="C83" s="158"/>
      <c r="D83" s="158"/>
      <c r="E83" s="158"/>
      <c r="F83" s="158"/>
      <c r="G83" s="159"/>
      <c r="H83" s="56"/>
    </row>
    <row r="84" spans="1:8" ht="12.75" customHeight="1" x14ac:dyDescent="0.25">
      <c r="A84" s="40" t="s">
        <v>163</v>
      </c>
      <c r="B84" s="41">
        <v>1</v>
      </c>
      <c r="C84" s="160">
        <v>3</v>
      </c>
      <c r="D84" s="166"/>
      <c r="E84" s="154">
        <f>D84*3</f>
        <v>0</v>
      </c>
      <c r="F84" s="166"/>
      <c r="G84" s="195">
        <f>F84*3</f>
        <v>0</v>
      </c>
    </row>
    <row r="85" spans="1:8" ht="12.75" customHeight="1" x14ac:dyDescent="0.25">
      <c r="A85" s="40" t="s">
        <v>164</v>
      </c>
      <c r="B85" s="41">
        <v>0.75</v>
      </c>
      <c r="C85" s="161"/>
      <c r="D85" s="166"/>
      <c r="E85" s="155"/>
      <c r="F85" s="166"/>
      <c r="G85" s="195"/>
    </row>
    <row r="86" spans="1:8" ht="12.75" customHeight="1" x14ac:dyDescent="0.25">
      <c r="A86" s="40" t="s">
        <v>90</v>
      </c>
      <c r="B86" s="41">
        <v>0.5</v>
      </c>
      <c r="C86" s="161"/>
      <c r="D86" s="166"/>
      <c r="E86" s="155"/>
      <c r="F86" s="166"/>
      <c r="G86" s="195"/>
    </row>
    <row r="87" spans="1:8" ht="12.75" customHeight="1" x14ac:dyDescent="0.25">
      <c r="A87" s="40" t="s">
        <v>91</v>
      </c>
      <c r="B87" s="41">
        <v>0.25</v>
      </c>
      <c r="C87" s="161"/>
      <c r="D87" s="166"/>
      <c r="E87" s="155"/>
      <c r="F87" s="166"/>
      <c r="G87" s="195"/>
    </row>
    <row r="88" spans="1:8" ht="12.75" customHeight="1" x14ac:dyDescent="0.25">
      <c r="A88" s="40" t="s">
        <v>29</v>
      </c>
      <c r="B88" s="41">
        <v>0</v>
      </c>
      <c r="C88" s="162"/>
      <c r="D88" s="166"/>
      <c r="E88" s="156"/>
      <c r="F88" s="166"/>
      <c r="G88" s="195"/>
    </row>
    <row r="89" spans="1:8" ht="36" customHeight="1" x14ac:dyDescent="0.25">
      <c r="A89" s="208" t="s">
        <v>141</v>
      </c>
      <c r="B89" s="209"/>
      <c r="C89" s="209"/>
      <c r="D89" s="209"/>
      <c r="E89" s="209"/>
      <c r="F89" s="209"/>
      <c r="G89" s="210"/>
    </row>
    <row r="90" spans="1:8" s="3" customFormat="1" ht="12.75" customHeight="1" x14ac:dyDescent="0.25">
      <c r="A90" s="196" t="s">
        <v>123</v>
      </c>
      <c r="B90" s="197"/>
      <c r="C90" s="197"/>
      <c r="D90" s="197"/>
      <c r="E90" s="197"/>
      <c r="F90" s="197"/>
      <c r="G90" s="198"/>
      <c r="H90" s="54"/>
    </row>
    <row r="91" spans="1:8" ht="12.75" customHeight="1" x14ac:dyDescent="0.25">
      <c r="A91" s="25" t="s">
        <v>30</v>
      </c>
      <c r="B91" s="9">
        <v>1</v>
      </c>
      <c r="C91" s="160">
        <v>3</v>
      </c>
      <c r="D91" s="166"/>
      <c r="E91" s="154">
        <f>D91*3</f>
        <v>0</v>
      </c>
      <c r="F91" s="166"/>
      <c r="G91" s="151">
        <f>F91*3</f>
        <v>0</v>
      </c>
    </row>
    <row r="92" spans="1:8" ht="12.75" customHeight="1" x14ac:dyDescent="0.25">
      <c r="A92" s="25" t="s">
        <v>31</v>
      </c>
      <c r="B92" s="9">
        <v>0.8</v>
      </c>
      <c r="C92" s="161"/>
      <c r="D92" s="166"/>
      <c r="E92" s="155"/>
      <c r="F92" s="166"/>
      <c r="G92" s="152"/>
    </row>
    <row r="93" spans="1:8" ht="12.75" customHeight="1" x14ac:dyDescent="0.25">
      <c r="A93" s="25" t="s">
        <v>35</v>
      </c>
      <c r="B93" s="9">
        <v>0.6</v>
      </c>
      <c r="C93" s="161"/>
      <c r="D93" s="166"/>
      <c r="E93" s="155"/>
      <c r="F93" s="166"/>
      <c r="G93" s="152"/>
    </row>
    <row r="94" spans="1:8" ht="12.75" customHeight="1" x14ac:dyDescent="0.25">
      <c r="A94" s="25" t="s">
        <v>65</v>
      </c>
      <c r="B94" s="9">
        <v>0.5</v>
      </c>
      <c r="C94" s="161"/>
      <c r="D94" s="166"/>
      <c r="E94" s="155"/>
      <c r="F94" s="166"/>
      <c r="G94" s="152"/>
    </row>
    <row r="95" spans="1:8" s="3" customFormat="1" ht="12.75" customHeight="1" x14ac:dyDescent="0.25">
      <c r="A95" s="25" t="s">
        <v>60</v>
      </c>
      <c r="B95" s="9">
        <v>0.4</v>
      </c>
      <c r="C95" s="161"/>
      <c r="D95" s="166"/>
      <c r="E95" s="155"/>
      <c r="F95" s="166"/>
      <c r="G95" s="152"/>
      <c r="H95" s="54"/>
    </row>
    <row r="96" spans="1:8" ht="12.75" customHeight="1" x14ac:dyDescent="0.25">
      <c r="A96" s="25" t="s">
        <v>61</v>
      </c>
      <c r="B96" s="9">
        <v>0.2</v>
      </c>
      <c r="C96" s="161"/>
      <c r="D96" s="166"/>
      <c r="E96" s="155"/>
      <c r="F96" s="166"/>
      <c r="G96" s="152"/>
    </row>
    <row r="97" spans="1:9" ht="12.75" customHeight="1" x14ac:dyDescent="0.25">
      <c r="A97" s="25" t="s">
        <v>62</v>
      </c>
      <c r="B97" s="9">
        <v>0</v>
      </c>
      <c r="C97" s="161"/>
      <c r="D97" s="166"/>
      <c r="E97" s="156"/>
      <c r="F97" s="166"/>
      <c r="G97" s="153"/>
    </row>
    <row r="98" spans="1:9" ht="15" customHeight="1" thickBot="1" x14ac:dyDescent="0.3">
      <c r="A98" s="26" t="s">
        <v>68</v>
      </c>
      <c r="B98" s="14"/>
      <c r="C98" s="14"/>
      <c r="D98" s="15"/>
      <c r="E98" s="61">
        <f>SUM(E84,E91)/6</f>
        <v>0</v>
      </c>
      <c r="F98" s="15"/>
      <c r="G98" s="62">
        <f>SUM(G84,G91)/6</f>
        <v>0</v>
      </c>
    </row>
    <row r="99" spans="1:9" ht="12.75" customHeight="1" thickBot="1" x14ac:dyDescent="0.3">
      <c r="A99" s="202"/>
      <c r="B99" s="203"/>
      <c r="C99" s="203"/>
      <c r="D99" s="203"/>
      <c r="E99" s="203"/>
      <c r="F99" s="203"/>
      <c r="G99" s="204"/>
    </row>
    <row r="100" spans="1:9" ht="15" customHeight="1" x14ac:dyDescent="0.25">
      <c r="A100" s="199" t="s">
        <v>125</v>
      </c>
      <c r="B100" s="200"/>
      <c r="C100" s="200"/>
      <c r="D100" s="200"/>
      <c r="E100" s="200"/>
      <c r="F100" s="200"/>
      <c r="G100" s="201"/>
    </row>
    <row r="101" spans="1:9" s="3" customFormat="1" ht="24.75" customHeight="1" x14ac:dyDescent="0.25">
      <c r="A101" s="157" t="s">
        <v>128</v>
      </c>
      <c r="B101" s="158"/>
      <c r="C101" s="158"/>
      <c r="D101" s="158"/>
      <c r="E101" s="158"/>
      <c r="F101" s="158"/>
      <c r="G101" s="159"/>
      <c r="H101" s="72"/>
      <c r="I101" s="77"/>
    </row>
    <row r="102" spans="1:9" s="3" customFormat="1" ht="12.75" customHeight="1" x14ac:dyDescent="0.25">
      <c r="A102" s="40" t="s">
        <v>18</v>
      </c>
      <c r="B102" s="41">
        <v>1</v>
      </c>
      <c r="C102" s="160">
        <v>2</v>
      </c>
      <c r="D102" s="166"/>
      <c r="E102" s="154">
        <f>D102*2</f>
        <v>0</v>
      </c>
      <c r="F102" s="166"/>
      <c r="G102" s="151">
        <f>F102*2</f>
        <v>0</v>
      </c>
      <c r="H102" s="72"/>
    </row>
    <row r="103" spans="1:9" ht="12.75" customHeight="1" x14ac:dyDescent="0.25">
      <c r="A103" s="40" t="s">
        <v>57</v>
      </c>
      <c r="B103" s="41">
        <v>0.75</v>
      </c>
      <c r="C103" s="161"/>
      <c r="D103" s="166"/>
      <c r="E103" s="155"/>
      <c r="F103" s="166"/>
      <c r="G103" s="152"/>
      <c r="H103" s="55"/>
    </row>
    <row r="104" spans="1:9" ht="12.75" customHeight="1" x14ac:dyDescent="0.25">
      <c r="A104" s="40" t="s">
        <v>56</v>
      </c>
      <c r="B104" s="41">
        <v>0.5</v>
      </c>
      <c r="C104" s="161"/>
      <c r="D104" s="166"/>
      <c r="E104" s="155"/>
      <c r="F104" s="166"/>
      <c r="G104" s="152"/>
      <c r="H104" s="55"/>
    </row>
    <row r="105" spans="1:9" ht="12.75" customHeight="1" x14ac:dyDescent="0.25">
      <c r="A105" s="40" t="s">
        <v>58</v>
      </c>
      <c r="B105" s="41">
        <v>0.25</v>
      </c>
      <c r="C105" s="161"/>
      <c r="D105" s="166"/>
      <c r="E105" s="155"/>
      <c r="F105" s="166"/>
      <c r="G105" s="152"/>
      <c r="H105" s="55"/>
    </row>
    <row r="106" spans="1:9" ht="12.75" customHeight="1" x14ac:dyDescent="0.25">
      <c r="A106" s="40" t="s">
        <v>168</v>
      </c>
      <c r="B106" s="41">
        <v>0</v>
      </c>
      <c r="C106" s="162"/>
      <c r="D106" s="166"/>
      <c r="E106" s="156"/>
      <c r="F106" s="166"/>
      <c r="G106" s="153"/>
      <c r="H106" s="55"/>
    </row>
    <row r="107" spans="1:9" ht="12.75" customHeight="1" x14ac:dyDescent="0.25">
      <c r="A107" s="216" t="s">
        <v>119</v>
      </c>
      <c r="B107" s="217"/>
      <c r="C107" s="217"/>
      <c r="D107" s="217"/>
      <c r="E107" s="217"/>
      <c r="F107" s="217"/>
      <c r="G107" s="218"/>
      <c r="H107" s="55"/>
    </row>
    <row r="108" spans="1:9" ht="12.75" customHeight="1" x14ac:dyDescent="0.25">
      <c r="A108" s="205" t="s">
        <v>92</v>
      </c>
      <c r="B108" s="206"/>
      <c r="C108" s="206"/>
      <c r="D108" s="206"/>
      <c r="E108" s="206"/>
      <c r="F108" s="206"/>
      <c r="G108" s="207"/>
      <c r="H108" s="55"/>
    </row>
    <row r="109" spans="1:9" ht="12.75" customHeight="1" x14ac:dyDescent="0.25">
      <c r="A109" s="67" t="s">
        <v>143</v>
      </c>
      <c r="B109" s="41">
        <v>1</v>
      </c>
      <c r="C109" s="160">
        <v>3</v>
      </c>
      <c r="D109" s="166"/>
      <c r="E109" s="154">
        <f>D109*3</f>
        <v>0</v>
      </c>
      <c r="F109" s="189"/>
      <c r="G109" s="211">
        <f>F109*3</f>
        <v>0</v>
      </c>
      <c r="H109" s="56"/>
    </row>
    <row r="110" spans="1:9" ht="24" customHeight="1" x14ac:dyDescent="0.25">
      <c r="A110" s="67" t="s">
        <v>89</v>
      </c>
      <c r="B110" s="41">
        <v>0.8</v>
      </c>
      <c r="C110" s="161"/>
      <c r="D110" s="166"/>
      <c r="E110" s="155"/>
      <c r="F110" s="190"/>
      <c r="G110" s="212"/>
      <c r="H110" s="57"/>
    </row>
    <row r="111" spans="1:9" ht="12.75" customHeight="1" x14ac:dyDescent="0.25">
      <c r="A111" s="67" t="s">
        <v>77</v>
      </c>
      <c r="B111" s="41">
        <v>0.7</v>
      </c>
      <c r="C111" s="161"/>
      <c r="D111" s="166"/>
      <c r="E111" s="155"/>
      <c r="F111" s="190"/>
      <c r="G111" s="212"/>
    </row>
    <row r="112" spans="1:9" ht="12.75" customHeight="1" x14ac:dyDescent="0.25">
      <c r="A112" s="67" t="s">
        <v>78</v>
      </c>
      <c r="B112" s="41">
        <v>0.5</v>
      </c>
      <c r="C112" s="161"/>
      <c r="D112" s="166"/>
      <c r="E112" s="155"/>
      <c r="F112" s="190"/>
      <c r="G112" s="212"/>
    </row>
    <row r="113" spans="1:7" ht="12.75" customHeight="1" x14ac:dyDescent="0.25">
      <c r="A113" s="67" t="s">
        <v>79</v>
      </c>
      <c r="B113" s="41">
        <v>0.4</v>
      </c>
      <c r="C113" s="161"/>
      <c r="D113" s="166"/>
      <c r="E113" s="155"/>
      <c r="F113" s="190"/>
      <c r="G113" s="212"/>
    </row>
    <row r="114" spans="1:7" ht="12.75" customHeight="1" x14ac:dyDescent="0.25">
      <c r="A114" s="67" t="s">
        <v>80</v>
      </c>
      <c r="B114" s="41">
        <v>0.3</v>
      </c>
      <c r="C114" s="161"/>
      <c r="D114" s="166"/>
      <c r="E114" s="155"/>
      <c r="F114" s="190"/>
      <c r="G114" s="212"/>
    </row>
    <row r="115" spans="1:7" ht="12.75" customHeight="1" x14ac:dyDescent="0.25">
      <c r="A115" s="67" t="s">
        <v>81</v>
      </c>
      <c r="B115" s="41">
        <v>0.1</v>
      </c>
      <c r="C115" s="161"/>
      <c r="D115" s="166"/>
      <c r="E115" s="155"/>
      <c r="F115" s="190"/>
      <c r="G115" s="212"/>
    </row>
    <row r="116" spans="1:7" ht="12.75" customHeight="1" x14ac:dyDescent="0.25">
      <c r="A116" s="67" t="s">
        <v>130</v>
      </c>
      <c r="B116" s="41">
        <v>0</v>
      </c>
      <c r="C116" s="161"/>
      <c r="D116" s="166"/>
      <c r="E116" s="155"/>
      <c r="F116" s="190"/>
      <c r="G116" s="212"/>
    </row>
    <row r="117" spans="1:7" ht="15" customHeight="1" x14ac:dyDescent="0.25">
      <c r="A117" s="157" t="s">
        <v>144</v>
      </c>
      <c r="B117" s="158"/>
      <c r="C117" s="158"/>
      <c r="D117" s="158"/>
      <c r="E117" s="158"/>
      <c r="F117" s="158"/>
      <c r="G117" s="159"/>
    </row>
    <row r="118" spans="1:7" ht="12.75" customHeight="1" x14ac:dyDescent="0.25">
      <c r="A118" s="25" t="s">
        <v>19</v>
      </c>
      <c r="B118" s="9">
        <v>1</v>
      </c>
      <c r="C118" s="160">
        <v>1</v>
      </c>
      <c r="D118" s="166"/>
      <c r="E118" s="154">
        <f>D118</f>
        <v>0</v>
      </c>
      <c r="F118" s="166"/>
      <c r="G118" s="151">
        <f>F118</f>
        <v>0</v>
      </c>
    </row>
    <row r="119" spans="1:7" ht="12.75" customHeight="1" x14ac:dyDescent="0.25">
      <c r="A119" s="25" t="s">
        <v>20</v>
      </c>
      <c r="B119" s="9">
        <v>0.75</v>
      </c>
      <c r="C119" s="161"/>
      <c r="D119" s="166"/>
      <c r="E119" s="155"/>
      <c r="F119" s="166"/>
      <c r="G119" s="152"/>
    </row>
    <row r="120" spans="1:7" ht="12.75" customHeight="1" x14ac:dyDescent="0.25">
      <c r="A120" s="25" t="s">
        <v>21</v>
      </c>
      <c r="B120" s="9">
        <v>0.5</v>
      </c>
      <c r="C120" s="161"/>
      <c r="D120" s="166"/>
      <c r="E120" s="155"/>
      <c r="F120" s="166"/>
      <c r="G120" s="152"/>
    </row>
    <row r="121" spans="1:7" ht="12.75" customHeight="1" x14ac:dyDescent="0.25">
      <c r="A121" s="25" t="s">
        <v>22</v>
      </c>
      <c r="B121" s="9">
        <v>0.25</v>
      </c>
      <c r="C121" s="161"/>
      <c r="D121" s="166"/>
      <c r="E121" s="155"/>
      <c r="F121" s="166"/>
      <c r="G121" s="152"/>
    </row>
    <row r="122" spans="1:7" ht="12.75" customHeight="1" x14ac:dyDescent="0.25">
      <c r="A122" s="25" t="s">
        <v>23</v>
      </c>
      <c r="B122" s="9">
        <v>0</v>
      </c>
      <c r="C122" s="162"/>
      <c r="D122" s="166"/>
      <c r="E122" s="156"/>
      <c r="F122" s="166"/>
      <c r="G122" s="153"/>
    </row>
    <row r="123" spans="1:7" ht="15" customHeight="1" x14ac:dyDescent="0.25">
      <c r="A123" s="157" t="s">
        <v>131</v>
      </c>
      <c r="B123" s="158"/>
      <c r="C123" s="158"/>
      <c r="D123" s="158"/>
      <c r="E123" s="158"/>
      <c r="F123" s="158"/>
      <c r="G123" s="159"/>
    </row>
    <row r="124" spans="1:7" ht="12.75" customHeight="1" x14ac:dyDescent="0.25">
      <c r="A124" s="23" t="s">
        <v>6</v>
      </c>
      <c r="B124" s="9">
        <v>1</v>
      </c>
      <c r="C124" s="160">
        <v>2</v>
      </c>
      <c r="D124" s="166"/>
      <c r="E124" s="154">
        <f>D124*2</f>
        <v>0</v>
      </c>
      <c r="F124" s="166"/>
      <c r="G124" s="151">
        <f>F124*2</f>
        <v>0</v>
      </c>
    </row>
    <row r="125" spans="1:7" ht="12.75" customHeight="1" x14ac:dyDescent="0.25">
      <c r="A125" s="23" t="s">
        <v>96</v>
      </c>
      <c r="B125" s="9">
        <v>0.75</v>
      </c>
      <c r="C125" s="161"/>
      <c r="D125" s="166"/>
      <c r="E125" s="155"/>
      <c r="F125" s="166"/>
      <c r="G125" s="152"/>
    </row>
    <row r="126" spans="1:7" ht="12.75" customHeight="1" x14ac:dyDescent="0.25">
      <c r="A126" s="23" t="s">
        <v>93</v>
      </c>
      <c r="B126" s="9">
        <v>0.5</v>
      </c>
      <c r="C126" s="161"/>
      <c r="D126" s="166"/>
      <c r="E126" s="155"/>
      <c r="F126" s="166"/>
      <c r="G126" s="152"/>
    </row>
    <row r="127" spans="1:7" ht="12.75" customHeight="1" x14ac:dyDescent="0.25">
      <c r="A127" s="23" t="s">
        <v>94</v>
      </c>
      <c r="B127" s="9">
        <v>0.25</v>
      </c>
      <c r="C127" s="161"/>
      <c r="D127" s="166"/>
      <c r="E127" s="155"/>
      <c r="F127" s="166"/>
      <c r="G127" s="152"/>
    </row>
    <row r="128" spans="1:7" ht="12.75" customHeight="1" x14ac:dyDescent="0.25">
      <c r="A128" s="23" t="s">
        <v>95</v>
      </c>
      <c r="B128" s="9">
        <v>0</v>
      </c>
      <c r="C128" s="162"/>
      <c r="D128" s="166"/>
      <c r="E128" s="156"/>
      <c r="F128" s="166"/>
      <c r="G128" s="153"/>
    </row>
    <row r="129" spans="1:7" ht="36" customHeight="1" x14ac:dyDescent="0.25">
      <c r="A129" s="157" t="s">
        <v>120</v>
      </c>
      <c r="B129" s="158"/>
      <c r="C129" s="158"/>
      <c r="D129" s="158"/>
      <c r="E129" s="158"/>
      <c r="F129" s="158"/>
      <c r="G129" s="159"/>
    </row>
    <row r="130" spans="1:7" ht="12.75" customHeight="1" x14ac:dyDescent="0.25">
      <c r="A130" s="25" t="s">
        <v>114</v>
      </c>
      <c r="B130" s="9">
        <v>1</v>
      </c>
      <c r="C130" s="160">
        <v>1</v>
      </c>
      <c r="D130" s="166"/>
      <c r="E130" s="154">
        <f>D130*1</f>
        <v>0</v>
      </c>
      <c r="F130" s="166"/>
      <c r="G130" s="151">
        <f>F130*1</f>
        <v>0</v>
      </c>
    </row>
    <row r="131" spans="1:7" ht="12.75" customHeight="1" x14ac:dyDescent="0.25">
      <c r="A131" s="25" t="s">
        <v>36</v>
      </c>
      <c r="B131" s="9">
        <v>0.75</v>
      </c>
      <c r="C131" s="161"/>
      <c r="D131" s="166"/>
      <c r="E131" s="155"/>
      <c r="F131" s="166"/>
      <c r="G131" s="152"/>
    </row>
    <row r="132" spans="1:7" ht="24" customHeight="1" x14ac:dyDescent="0.25">
      <c r="A132" s="23" t="s">
        <v>37</v>
      </c>
      <c r="B132" s="9">
        <v>0.5</v>
      </c>
      <c r="C132" s="161"/>
      <c r="D132" s="166"/>
      <c r="E132" s="155"/>
      <c r="F132" s="166"/>
      <c r="G132" s="152"/>
    </row>
    <row r="133" spans="1:7" ht="12.75" customHeight="1" x14ac:dyDescent="0.25">
      <c r="A133" s="23" t="s">
        <v>38</v>
      </c>
      <c r="B133" s="9">
        <v>0.25</v>
      </c>
      <c r="C133" s="161"/>
      <c r="D133" s="166"/>
      <c r="E133" s="155"/>
      <c r="F133" s="166"/>
      <c r="G133" s="152"/>
    </row>
    <row r="134" spans="1:7" ht="12.75" customHeight="1" x14ac:dyDescent="0.25">
      <c r="A134" s="23" t="s">
        <v>64</v>
      </c>
      <c r="B134" s="9">
        <v>0</v>
      </c>
      <c r="C134" s="162"/>
      <c r="D134" s="166"/>
      <c r="E134" s="156"/>
      <c r="F134" s="166"/>
      <c r="G134" s="153"/>
    </row>
    <row r="135" spans="1:7" ht="15" customHeight="1" x14ac:dyDescent="0.25">
      <c r="A135" s="157" t="s">
        <v>121</v>
      </c>
      <c r="B135" s="158"/>
      <c r="C135" s="158"/>
      <c r="D135" s="158"/>
      <c r="E135" s="158"/>
      <c r="F135" s="158"/>
      <c r="G135" s="159"/>
    </row>
    <row r="136" spans="1:7" ht="12.75" customHeight="1" x14ac:dyDescent="0.25">
      <c r="A136" s="27" t="s">
        <v>24</v>
      </c>
      <c r="B136" s="9">
        <v>1</v>
      </c>
      <c r="C136" s="160">
        <v>1</v>
      </c>
      <c r="D136" s="166"/>
      <c r="E136" s="154">
        <f>D136*1</f>
        <v>0</v>
      </c>
      <c r="F136" s="166"/>
      <c r="G136" s="151">
        <f>F136*1</f>
        <v>0</v>
      </c>
    </row>
    <row r="137" spans="1:7" ht="12.75" customHeight="1" x14ac:dyDescent="0.25">
      <c r="A137" s="23" t="s">
        <v>25</v>
      </c>
      <c r="B137" s="9">
        <v>0.5</v>
      </c>
      <c r="C137" s="161"/>
      <c r="D137" s="166"/>
      <c r="E137" s="155"/>
      <c r="F137" s="166"/>
      <c r="G137" s="152"/>
    </row>
    <row r="138" spans="1:7" ht="24" customHeight="1" x14ac:dyDescent="0.25">
      <c r="A138" s="23" t="s">
        <v>26</v>
      </c>
      <c r="B138" s="9">
        <v>0.25</v>
      </c>
      <c r="C138" s="161"/>
      <c r="D138" s="166"/>
      <c r="E138" s="155"/>
      <c r="F138" s="166"/>
      <c r="G138" s="152"/>
    </row>
    <row r="139" spans="1:7" ht="12.75" customHeight="1" x14ac:dyDescent="0.25">
      <c r="A139" s="23" t="s">
        <v>27</v>
      </c>
      <c r="B139" s="9">
        <v>0</v>
      </c>
      <c r="C139" s="162"/>
      <c r="D139" s="166"/>
      <c r="E139" s="156"/>
      <c r="F139" s="166"/>
      <c r="G139" s="153"/>
    </row>
    <row r="140" spans="1:7" ht="24" customHeight="1" x14ac:dyDescent="0.25">
      <c r="A140" s="157" t="s">
        <v>122</v>
      </c>
      <c r="B140" s="158"/>
      <c r="C140" s="158"/>
      <c r="D140" s="158"/>
      <c r="E140" s="158"/>
      <c r="F140" s="158"/>
      <c r="G140" s="159"/>
    </row>
    <row r="141" spans="1:7" s="66" customFormat="1" ht="12" customHeight="1" x14ac:dyDescent="0.2">
      <c r="A141" s="23" t="s">
        <v>112</v>
      </c>
      <c r="B141" s="9">
        <v>1</v>
      </c>
      <c r="C141" s="213">
        <v>2</v>
      </c>
      <c r="D141" s="189"/>
      <c r="E141" s="154">
        <f>D141*2</f>
        <v>0</v>
      </c>
      <c r="F141" s="189"/>
      <c r="G141" s="151">
        <f>F141*2</f>
        <v>0</v>
      </c>
    </row>
    <row r="142" spans="1:7" ht="24" customHeight="1" x14ac:dyDescent="0.25">
      <c r="A142" s="23" t="s">
        <v>113</v>
      </c>
      <c r="B142" s="9">
        <v>0.5</v>
      </c>
      <c r="C142" s="214"/>
      <c r="D142" s="190"/>
      <c r="E142" s="155"/>
      <c r="F142" s="190"/>
      <c r="G142" s="152"/>
    </row>
    <row r="143" spans="1:7" ht="12" customHeight="1" x14ac:dyDescent="0.25">
      <c r="A143" s="23" t="s">
        <v>75</v>
      </c>
      <c r="B143" s="9">
        <v>0.25</v>
      </c>
      <c r="C143" s="214"/>
      <c r="D143" s="190"/>
      <c r="E143" s="155"/>
      <c r="F143" s="190"/>
      <c r="G143" s="152"/>
    </row>
    <row r="144" spans="1:7" ht="12" customHeight="1" x14ac:dyDescent="0.25">
      <c r="A144" s="23" t="s">
        <v>76</v>
      </c>
      <c r="B144" s="9">
        <v>0</v>
      </c>
      <c r="C144" s="215"/>
      <c r="D144" s="191"/>
      <c r="E144" s="156"/>
      <c r="F144" s="191"/>
      <c r="G144" s="153"/>
    </row>
    <row r="145" spans="1:7" x14ac:dyDescent="0.25">
      <c r="A145" s="28" t="s">
        <v>67</v>
      </c>
      <c r="B145" s="10"/>
      <c r="C145" s="10"/>
      <c r="D145" s="6"/>
      <c r="E145" s="63">
        <f>SUM(E102,E109,E118,E124,E130,E136,E141)/12</f>
        <v>0</v>
      </c>
      <c r="F145" s="6"/>
      <c r="G145" s="64">
        <f>SUM(G102,G109,G118,G124,G130,G136,G141)/12</f>
        <v>0</v>
      </c>
    </row>
    <row r="146" spans="1:7" x14ac:dyDescent="0.25">
      <c r="A146" s="29"/>
      <c r="B146" s="11"/>
      <c r="C146" s="11"/>
      <c r="D146" s="7"/>
      <c r="E146" s="7"/>
      <c r="F146" s="7"/>
      <c r="G146" s="30"/>
    </row>
    <row r="147" spans="1:7" x14ac:dyDescent="0.25">
      <c r="A147" s="65" t="s">
        <v>139</v>
      </c>
      <c r="B147" s="71">
        <v>3</v>
      </c>
      <c r="C147" s="128" t="s">
        <v>138</v>
      </c>
      <c r="D147" s="129"/>
      <c r="E147" s="129"/>
      <c r="F147" s="129"/>
      <c r="G147" s="130"/>
    </row>
    <row r="148" spans="1:7" x14ac:dyDescent="0.25">
      <c r="A148" s="36"/>
      <c r="B148" s="37"/>
      <c r="C148" s="38"/>
      <c r="D148" s="39"/>
      <c r="E148" s="39" t="s">
        <v>70</v>
      </c>
      <c r="F148" s="39"/>
      <c r="G148" s="50" t="s">
        <v>71</v>
      </c>
    </row>
    <row r="149" spans="1:7" ht="15" customHeight="1" x14ac:dyDescent="0.25">
      <c r="A149" s="236" t="s">
        <v>66</v>
      </c>
      <c r="B149" s="237"/>
      <c r="C149" s="238"/>
      <c r="D149" s="78"/>
      <c r="E149" s="79">
        <f>E80</f>
        <v>0</v>
      </c>
      <c r="F149" s="78"/>
      <c r="G149" s="80">
        <f>G80</f>
        <v>0</v>
      </c>
    </row>
    <row r="150" spans="1:7" ht="15" customHeight="1" x14ac:dyDescent="0.25">
      <c r="A150" s="239" t="s">
        <v>17</v>
      </c>
      <c r="B150" s="240"/>
      <c r="C150" s="241"/>
      <c r="D150" s="81"/>
      <c r="E150" s="82">
        <f>E98</f>
        <v>0</v>
      </c>
      <c r="F150" s="81"/>
      <c r="G150" s="83">
        <f>G98</f>
        <v>0</v>
      </c>
    </row>
    <row r="151" spans="1:7" ht="15" customHeight="1" thickBot="1" x14ac:dyDescent="0.3">
      <c r="A151" s="224" t="s">
        <v>16</v>
      </c>
      <c r="B151" s="225"/>
      <c r="C151" s="226"/>
      <c r="D151" s="84"/>
      <c r="E151" s="85">
        <f>E145</f>
        <v>0</v>
      </c>
      <c r="F151" s="84"/>
      <c r="G151" s="86">
        <f>G145</f>
        <v>0</v>
      </c>
    </row>
    <row r="152" spans="1:7" ht="15" hidden="1" customHeight="1" x14ac:dyDescent="0.25">
      <c r="A152" s="227" t="s">
        <v>32</v>
      </c>
      <c r="B152" s="228"/>
      <c r="C152" s="229"/>
      <c r="D152" s="101"/>
      <c r="E152" s="87">
        <f>SUM(E149:E151)</f>
        <v>0</v>
      </c>
      <c r="F152" s="101"/>
      <c r="G152" s="88">
        <f>SUM(G149:G151)</f>
        <v>0</v>
      </c>
    </row>
    <row r="153" spans="1:7" ht="15" hidden="1" customHeight="1" thickBot="1" x14ac:dyDescent="0.3">
      <c r="A153" s="230" t="s">
        <v>73</v>
      </c>
      <c r="B153" s="231"/>
      <c r="C153" s="232"/>
      <c r="D153" s="89"/>
      <c r="E153" s="90">
        <f>IF(B147=2, E152/2, E152/3)</f>
        <v>0</v>
      </c>
      <c r="F153" s="90"/>
      <c r="G153" s="91">
        <f>IF(B147=2, G152/2, G152/3)</f>
        <v>0</v>
      </c>
    </row>
    <row r="154" spans="1:7" ht="15" customHeight="1" x14ac:dyDescent="0.25">
      <c r="A154" s="143" t="s">
        <v>126</v>
      </c>
      <c r="B154" s="144"/>
      <c r="C154" s="144"/>
      <c r="D154" s="233">
        <f>G153-E153</f>
        <v>0</v>
      </c>
      <c r="E154" s="234"/>
      <c r="F154" s="234"/>
      <c r="G154" s="235"/>
    </row>
    <row r="155" spans="1:7" ht="15" customHeight="1" x14ac:dyDescent="0.25">
      <c r="A155" s="219" t="s">
        <v>142</v>
      </c>
      <c r="B155" s="220"/>
      <c r="C155" s="220"/>
      <c r="D155" s="221">
        <f>MIN(G175, G153)</f>
        <v>0</v>
      </c>
      <c r="E155" s="222"/>
      <c r="F155" s="222"/>
      <c r="G155" s="223"/>
    </row>
    <row r="156" spans="1:7" ht="18" x14ac:dyDescent="0.25">
      <c r="A156" s="141" t="s">
        <v>87</v>
      </c>
      <c r="B156" s="142"/>
      <c r="C156" s="142"/>
      <c r="D156" s="93" t="str">
        <f>IF(D13&lt;0.5,"Sagebrush Cover", "")</f>
        <v>Sagebrush Cover</v>
      </c>
      <c r="E156" s="94" t="str">
        <f>IF(D25&lt;0.5,"Grass Height", "")</f>
        <v>Grass Height</v>
      </c>
      <c r="F156" s="94" t="str">
        <f>IF(D32&lt;0.5,"Forb Cover", "")</f>
        <v>Forb Cover</v>
      </c>
      <c r="G156" s="95" t="str">
        <f>IF(D84&lt;0.5,"Winter Sagebrush", "")</f>
        <v>Winter Sagebrush</v>
      </c>
    </row>
    <row r="157" spans="1:7" x14ac:dyDescent="0.25">
      <c r="A157" s="143"/>
      <c r="B157" s="144"/>
      <c r="C157" s="144"/>
      <c r="D157" s="93" t="str">
        <f>IF(D109&lt;0.5,"Juniper", "")</f>
        <v>Juniper</v>
      </c>
      <c r="E157" s="131" t="str">
        <f>IF(E153&lt;0.5,"Before WHEG Score", "")</f>
        <v>Before WHEG Score</v>
      </c>
      <c r="F157" s="132"/>
      <c r="G157" s="133"/>
    </row>
    <row r="158" spans="1:7" ht="18" x14ac:dyDescent="0.25">
      <c r="A158" s="137" t="s">
        <v>72</v>
      </c>
      <c r="B158" s="138"/>
      <c r="C158" s="138"/>
      <c r="D158" s="96" t="str">
        <f>IF(F13&lt;0.5,"Sagebrush Cover", "")</f>
        <v>Sagebrush Cover</v>
      </c>
      <c r="E158" s="97" t="str">
        <f>IF(F25&lt;0.5,"Grass Height", "")</f>
        <v>Grass Height</v>
      </c>
      <c r="F158" s="97" t="str">
        <f>IF(F32&lt;0.5,"Forb Cover", "")</f>
        <v>Forb Cover</v>
      </c>
      <c r="G158" s="98" t="str">
        <f>IF(F84&lt;0.5,"Winter Sagebrush", "")</f>
        <v>Winter Sagebrush</v>
      </c>
    </row>
    <row r="159" spans="1:7" ht="15.75" thickBot="1" x14ac:dyDescent="0.3">
      <c r="A159" s="139"/>
      <c r="B159" s="140"/>
      <c r="C159" s="140"/>
      <c r="D159" s="99" t="str">
        <f>IF(F109&lt;0.5,"Juniper", "")</f>
        <v>Juniper</v>
      </c>
      <c r="E159" s="134" t="str">
        <f>IF(G153&lt;0.5,"After WHEG Score", "")</f>
        <v>After WHEG Score</v>
      </c>
      <c r="F159" s="135"/>
      <c r="G159" s="136"/>
    </row>
    <row r="160" spans="1:7" x14ac:dyDescent="0.25">
      <c r="A160" s="42" t="s">
        <v>63</v>
      </c>
      <c r="B160" s="21"/>
      <c r="C160" s="21"/>
      <c r="D160" s="20"/>
      <c r="E160" s="20"/>
      <c r="F160" s="20"/>
      <c r="G160" s="43"/>
    </row>
    <row r="161" spans="1:7" x14ac:dyDescent="0.25">
      <c r="A161" s="42"/>
      <c r="B161" s="21"/>
      <c r="C161" s="21"/>
      <c r="D161" s="20"/>
      <c r="E161" s="20"/>
      <c r="F161" s="20"/>
      <c r="G161" s="43"/>
    </row>
    <row r="162" spans="1:7" x14ac:dyDescent="0.25">
      <c r="A162" s="42"/>
      <c r="B162" s="21"/>
      <c r="C162" s="21"/>
      <c r="D162" s="20"/>
      <c r="E162" s="20"/>
      <c r="F162" s="20"/>
      <c r="G162" s="43"/>
    </row>
    <row r="163" spans="1:7" x14ac:dyDescent="0.25">
      <c r="A163" s="42"/>
      <c r="B163" s="21"/>
      <c r="C163" s="21"/>
      <c r="D163" s="20"/>
      <c r="E163" s="20"/>
      <c r="F163" s="20"/>
      <c r="G163" s="43"/>
    </row>
    <row r="164" spans="1:7" x14ac:dyDescent="0.25">
      <c r="A164" s="42"/>
      <c r="B164" s="21"/>
      <c r="C164" s="21"/>
      <c r="D164" s="20"/>
      <c r="E164" s="20"/>
      <c r="F164" s="20"/>
      <c r="G164" s="43"/>
    </row>
    <row r="165" spans="1:7" x14ac:dyDescent="0.25">
      <c r="A165" s="42"/>
      <c r="B165" s="21"/>
      <c r="C165" s="21"/>
      <c r="D165" s="20"/>
      <c r="E165" s="20"/>
      <c r="F165" s="20"/>
      <c r="G165" s="43"/>
    </row>
    <row r="166" spans="1:7" x14ac:dyDescent="0.25">
      <c r="A166" s="125"/>
      <c r="B166" s="126"/>
      <c r="C166" s="126"/>
      <c r="D166" s="126"/>
      <c r="E166" s="126"/>
      <c r="F166" s="126"/>
      <c r="G166" s="127"/>
    </row>
    <row r="167" spans="1:7" x14ac:dyDescent="0.25">
      <c r="A167" s="42"/>
      <c r="B167" s="21"/>
      <c r="C167" s="21"/>
      <c r="D167" s="20"/>
      <c r="E167" s="20"/>
      <c r="F167" s="20"/>
      <c r="G167" s="43"/>
    </row>
    <row r="168" spans="1:7" x14ac:dyDescent="0.25">
      <c r="A168" s="73"/>
      <c r="B168" s="74"/>
      <c r="C168" s="74"/>
      <c r="D168" s="75"/>
      <c r="E168" s="75"/>
      <c r="F168" s="75"/>
      <c r="G168" s="76"/>
    </row>
    <row r="169" spans="1:7" x14ac:dyDescent="0.25">
      <c r="A169" s="73"/>
      <c r="B169" s="74"/>
      <c r="C169" s="74"/>
      <c r="D169" s="75"/>
      <c r="E169" s="75"/>
      <c r="F169" s="75"/>
      <c r="G169" s="76"/>
    </row>
    <row r="170" spans="1:7" x14ac:dyDescent="0.25">
      <c r="A170" s="73"/>
      <c r="B170" s="74"/>
      <c r="C170" s="74"/>
      <c r="D170" s="75"/>
      <c r="E170" s="75"/>
      <c r="F170" s="75"/>
      <c r="G170" s="76"/>
    </row>
    <row r="171" spans="1:7" x14ac:dyDescent="0.25">
      <c r="A171" s="73"/>
      <c r="B171" s="74"/>
      <c r="C171" s="74"/>
      <c r="D171" s="75"/>
      <c r="E171" s="75"/>
      <c r="F171" s="75"/>
      <c r="G171" s="76"/>
    </row>
    <row r="172" spans="1:7" x14ac:dyDescent="0.25">
      <c r="A172" s="73"/>
      <c r="B172" s="74"/>
      <c r="C172" s="74"/>
      <c r="D172" s="75"/>
      <c r="E172" s="75"/>
      <c r="F172" s="75"/>
      <c r="G172" s="76"/>
    </row>
    <row r="173" spans="1:7" x14ac:dyDescent="0.25">
      <c r="A173" s="73"/>
      <c r="B173" s="74"/>
      <c r="C173" s="74"/>
      <c r="D173" s="75"/>
      <c r="E173" s="75"/>
      <c r="F173" s="75"/>
      <c r="G173" s="76"/>
    </row>
    <row r="174" spans="1:7" x14ac:dyDescent="0.25">
      <c r="A174" s="42"/>
      <c r="B174" s="21"/>
      <c r="C174" s="21"/>
      <c r="D174" s="20"/>
      <c r="E174" s="20"/>
      <c r="F174" s="20"/>
      <c r="G174" s="43"/>
    </row>
    <row r="175" spans="1:7" x14ac:dyDescent="0.25">
      <c r="A175" s="44"/>
      <c r="B175" s="45"/>
      <c r="C175" s="45"/>
      <c r="D175" s="46"/>
      <c r="E175" s="46"/>
      <c r="F175" s="46"/>
      <c r="G175" s="70">
        <f>IF(B147=2, MIN(F13,F25,F32,F109), MIN(F13,F25,F32,F84,F109))</f>
        <v>0</v>
      </c>
    </row>
    <row r="176" spans="1:7" x14ac:dyDescent="0.25">
      <c r="A176" s="148" t="s">
        <v>10</v>
      </c>
      <c r="B176" s="149"/>
      <c r="C176" s="149"/>
      <c r="D176" s="149"/>
      <c r="E176" s="149"/>
      <c r="F176" s="149"/>
      <c r="G176" s="150"/>
    </row>
    <row r="177" spans="1:7" ht="15.75" thickBot="1" x14ac:dyDescent="0.3">
      <c r="A177" s="100" t="s">
        <v>184</v>
      </c>
      <c r="B177" s="47"/>
      <c r="C177" s="47"/>
      <c r="D177" s="48"/>
      <c r="E177" s="48"/>
      <c r="F177" s="48"/>
      <c r="G177" s="49">
        <f>MIN(F13,F19,F32,F84,F109)</f>
        <v>0</v>
      </c>
    </row>
  </sheetData>
  <mergeCells count="151">
    <mergeCell ref="C56:C60"/>
    <mergeCell ref="D56:D60"/>
    <mergeCell ref="E56:E60"/>
    <mergeCell ref="F56:F60"/>
    <mergeCell ref="G56:G60"/>
    <mergeCell ref="A61:G61"/>
    <mergeCell ref="C62:C67"/>
    <mergeCell ref="D62:D67"/>
    <mergeCell ref="E62:E67"/>
    <mergeCell ref="F62:F67"/>
    <mergeCell ref="G62:G67"/>
    <mergeCell ref="A155:C155"/>
    <mergeCell ref="D155:G155"/>
    <mergeCell ref="A151:C151"/>
    <mergeCell ref="A152:C152"/>
    <mergeCell ref="A153:C153"/>
    <mergeCell ref="A154:C154"/>
    <mergeCell ref="D154:G154"/>
    <mergeCell ref="D109:D116"/>
    <mergeCell ref="F109:F116"/>
    <mergeCell ref="C109:C116"/>
    <mergeCell ref="D118:D122"/>
    <mergeCell ref="F118:F122"/>
    <mergeCell ref="C118:C122"/>
    <mergeCell ref="C124:C128"/>
    <mergeCell ref="E118:E122"/>
    <mergeCell ref="D124:D128"/>
    <mergeCell ref="F124:F128"/>
    <mergeCell ref="D130:D134"/>
    <mergeCell ref="A117:G117"/>
    <mergeCell ref="A149:C149"/>
    <mergeCell ref="A150:C150"/>
    <mergeCell ref="E130:E134"/>
    <mergeCell ref="G130:G134"/>
    <mergeCell ref="E136:E139"/>
    <mergeCell ref="E141:E144"/>
    <mergeCell ref="G141:G144"/>
    <mergeCell ref="D141:D144"/>
    <mergeCell ref="F141:F144"/>
    <mergeCell ref="D32:D37"/>
    <mergeCell ref="F32:F37"/>
    <mergeCell ref="G51:G54"/>
    <mergeCell ref="E109:E116"/>
    <mergeCell ref="G109:G116"/>
    <mergeCell ref="A101:G101"/>
    <mergeCell ref="C102:C106"/>
    <mergeCell ref="C91:C97"/>
    <mergeCell ref="C84:C88"/>
    <mergeCell ref="F84:F88"/>
    <mergeCell ref="D91:D97"/>
    <mergeCell ref="F91:F97"/>
    <mergeCell ref="C141:C144"/>
    <mergeCell ref="F130:F134"/>
    <mergeCell ref="G118:G122"/>
    <mergeCell ref="E124:E128"/>
    <mergeCell ref="G124:G128"/>
    <mergeCell ref="A123:G123"/>
    <mergeCell ref="A107:G107"/>
    <mergeCell ref="D69:D73"/>
    <mergeCell ref="A129:G129"/>
    <mergeCell ref="A135:G135"/>
    <mergeCell ref="A140:G140"/>
    <mergeCell ref="C130:C134"/>
    <mergeCell ref="D136:D139"/>
    <mergeCell ref="F136:F139"/>
    <mergeCell ref="C136:C139"/>
    <mergeCell ref="G84:G88"/>
    <mergeCell ref="E91:E97"/>
    <mergeCell ref="G91:G97"/>
    <mergeCell ref="A90:G90"/>
    <mergeCell ref="A100:G100"/>
    <mergeCell ref="E84:E88"/>
    <mergeCell ref="D102:D106"/>
    <mergeCell ref="F102:F106"/>
    <mergeCell ref="D84:D88"/>
    <mergeCell ref="G136:G139"/>
    <mergeCell ref="A99:G99"/>
    <mergeCell ref="A108:G108"/>
    <mergeCell ref="A89:G89"/>
    <mergeCell ref="F69:F73"/>
    <mergeCell ref="D39:D43"/>
    <mergeCell ref="D75:D79"/>
    <mergeCell ref="F75:F79"/>
    <mergeCell ref="A83:G83"/>
    <mergeCell ref="A82:G82"/>
    <mergeCell ref="E102:E106"/>
    <mergeCell ref="G102:G106"/>
    <mergeCell ref="E25:E30"/>
    <mergeCell ref="D25:D30"/>
    <mergeCell ref="F25:F30"/>
    <mergeCell ref="A50:G50"/>
    <mergeCell ref="C51:C54"/>
    <mergeCell ref="D51:D54"/>
    <mergeCell ref="E51:E54"/>
    <mergeCell ref="F51:F54"/>
    <mergeCell ref="F39:F43"/>
    <mergeCell ref="A44:G44"/>
    <mergeCell ref="C45:C49"/>
    <mergeCell ref="D45:D49"/>
    <mergeCell ref="E45:E49"/>
    <mergeCell ref="F45:F49"/>
    <mergeCell ref="G45:G49"/>
    <mergeCell ref="A55:G55"/>
    <mergeCell ref="A6:G6"/>
    <mergeCell ref="B3:G3"/>
    <mergeCell ref="B2:G2"/>
    <mergeCell ref="A11:G11"/>
    <mergeCell ref="A12:G12"/>
    <mergeCell ref="A18:G18"/>
    <mergeCell ref="E13:E17"/>
    <mergeCell ref="G13:G17"/>
    <mergeCell ref="E19:E23"/>
    <mergeCell ref="G19:G23"/>
    <mergeCell ref="C13:C17"/>
    <mergeCell ref="C19:C23"/>
    <mergeCell ref="B4:G4"/>
    <mergeCell ref="B5:G5"/>
    <mergeCell ref="C32:C37"/>
    <mergeCell ref="C25:C30"/>
    <mergeCell ref="A24:G24"/>
    <mergeCell ref="D13:D17"/>
    <mergeCell ref="F13:F17"/>
    <mergeCell ref="D19:D23"/>
    <mergeCell ref="F19:F23"/>
    <mergeCell ref="A9:G9"/>
    <mergeCell ref="A7:G7"/>
    <mergeCell ref="A8:G8"/>
    <mergeCell ref="A166:G166"/>
    <mergeCell ref="C147:G147"/>
    <mergeCell ref="E157:G157"/>
    <mergeCell ref="E159:G159"/>
    <mergeCell ref="A158:C159"/>
    <mergeCell ref="A156:C157"/>
    <mergeCell ref="A1:G1"/>
    <mergeCell ref="A176:G176"/>
    <mergeCell ref="G25:G30"/>
    <mergeCell ref="G32:G37"/>
    <mergeCell ref="E32:E37"/>
    <mergeCell ref="E39:E43"/>
    <mergeCell ref="G39:G43"/>
    <mergeCell ref="E69:E73"/>
    <mergeCell ref="G69:G73"/>
    <mergeCell ref="E75:E79"/>
    <mergeCell ref="G75:G79"/>
    <mergeCell ref="A31:G31"/>
    <mergeCell ref="A38:G38"/>
    <mergeCell ref="A74:G74"/>
    <mergeCell ref="A68:G68"/>
    <mergeCell ref="C75:C79"/>
    <mergeCell ref="C69:C73"/>
    <mergeCell ref="C39:C43"/>
  </mergeCells>
  <conditionalFormatting sqref="E136:E139">
    <cfRule type="cellIs" dxfId="20" priority="35" operator="lessThan">
      <formula>$E$136</formula>
    </cfRule>
  </conditionalFormatting>
  <conditionalFormatting sqref="A18:G18 A140:D140 A24:G24 A31:G31 A38:G38 A50:G50 A68:D68 A74:D74 A83:D83 A101:D101 A117:D117 A123:D123 A129:D129 A135:D135">
    <cfRule type="cellIs" dxfId="19" priority="30" operator="lessThan">
      <formula>$E$136</formula>
    </cfRule>
  </conditionalFormatting>
  <conditionalFormatting sqref="A12:G12">
    <cfRule type="expression" dxfId="18" priority="21">
      <formula>D13&lt;0.5</formula>
    </cfRule>
    <cfRule type="cellIs" dxfId="17" priority="22" operator="lessThan">
      <formula>$E$136</formula>
    </cfRule>
  </conditionalFormatting>
  <conditionalFormatting sqref="A44:G44">
    <cfRule type="expression" dxfId="16" priority="19">
      <formula>D45&lt;0.5</formula>
    </cfRule>
    <cfRule type="cellIs" dxfId="15" priority="20" operator="lessThan">
      <formula>$E$136</formula>
    </cfRule>
  </conditionalFormatting>
  <conditionalFormatting sqref="E140:G140 E74:G74 E83:G83 E101:G101 E117:G117 E123:G123 E129:G129 E135:G135">
    <cfRule type="expression" dxfId="14" priority="58">
      <formula>H69&lt;0.5</formula>
    </cfRule>
    <cfRule type="cellIs" dxfId="13" priority="59" operator="lessThan">
      <formula>$E$136</formula>
    </cfRule>
  </conditionalFormatting>
  <conditionalFormatting sqref="A55:D55">
    <cfRule type="expression" dxfId="12" priority="15">
      <formula>D56&lt;0.5</formula>
    </cfRule>
    <cfRule type="cellIs" dxfId="11" priority="16" operator="lessThan">
      <formula>$E$136</formula>
    </cfRule>
  </conditionalFormatting>
  <conditionalFormatting sqref="E55:G55">
    <cfRule type="expression" dxfId="10" priority="17">
      <formula>H50&lt;0.5</formula>
    </cfRule>
    <cfRule type="cellIs" dxfId="9" priority="18" operator="lessThan">
      <formula>$E$136</formula>
    </cfRule>
  </conditionalFormatting>
  <conditionalFormatting sqref="E68:G68">
    <cfRule type="expression" dxfId="8" priority="138">
      <formula>H56&lt;0.5</formula>
    </cfRule>
    <cfRule type="cellIs" dxfId="7" priority="139" operator="lessThan">
      <formula>$E$136</formula>
    </cfRule>
  </conditionalFormatting>
  <conditionalFormatting sqref="A61:D61">
    <cfRule type="expression" dxfId="6" priority="11">
      <formula>D62&lt;0.5</formula>
    </cfRule>
    <cfRule type="cellIs" dxfId="5" priority="12" operator="lessThan">
      <formula>$E$136</formula>
    </cfRule>
  </conditionalFormatting>
  <conditionalFormatting sqref="E61:G61">
    <cfRule type="expression" dxfId="4" priority="13">
      <formula>H56&lt;0.5</formula>
    </cfRule>
    <cfRule type="cellIs" dxfId="3" priority="14" operator="lessThan">
      <formula>$E$136</formula>
    </cfRule>
  </conditionalFormatting>
  <conditionalFormatting sqref="A18 A140 A24 A31 A38 A50 A68 A74 A83 A101 A117 A123 A129 A135">
    <cfRule type="expression" dxfId="2" priority="29">
      <formula>D19&lt;0.5</formula>
    </cfRule>
  </conditionalFormatting>
  <conditionalFormatting sqref="A107:G108">
    <cfRule type="expression" dxfId="1" priority="2">
      <formula>$D$109&lt;0.5</formula>
    </cfRule>
  </conditionalFormatting>
  <conditionalFormatting sqref="A89:G90">
    <cfRule type="expression" dxfId="0" priority="1">
      <formula>$D$91&lt;0.5</formula>
    </cfRule>
  </conditionalFormatting>
  <hyperlinks>
    <hyperlink ref="A108" r:id="rId1" display="Biology, Ecology, and Mgmt of Western Juniper"/>
    <hyperlink ref="A90" r:id="rId2"/>
  </hyperlinks>
  <pageMargins left="0.25" right="0.25" top="0.25" bottom="0.25" header="0.3" footer="0.3"/>
  <pageSetup orientation="portrait" r:id="rId3"/>
  <rowBreaks count="3" manualBreakCount="3">
    <brk id="37" max="6" man="1"/>
    <brk id="80" max="6" man="1"/>
    <brk id="12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Normal="100" zoomScaleSheetLayoutView="100" workbookViewId="0">
      <selection sqref="A1:G1"/>
    </sheetView>
  </sheetViews>
  <sheetFormatPr defaultRowHeight="15" x14ac:dyDescent="0.25"/>
  <cols>
    <col min="1" max="1" width="48" customWidth="1"/>
    <col min="2" max="2" width="6.7109375" customWidth="1"/>
    <col min="3" max="7" width="9.28515625" customWidth="1"/>
  </cols>
  <sheetData>
    <row r="1" spans="1:7" ht="32.25" customHeight="1" thickBot="1" x14ac:dyDescent="0.3">
      <c r="A1" s="248" t="s">
        <v>182</v>
      </c>
      <c r="B1" s="249"/>
      <c r="C1" s="249"/>
      <c r="D1" s="249"/>
      <c r="E1" s="249"/>
      <c r="F1" s="249"/>
      <c r="G1" s="250"/>
    </row>
    <row r="2" spans="1:7" ht="38.25" customHeight="1" thickBot="1" x14ac:dyDescent="0.3">
      <c r="A2" s="251" t="s">
        <v>191</v>
      </c>
      <c r="B2" s="252"/>
      <c r="C2" s="252"/>
      <c r="D2" s="252"/>
      <c r="E2" s="252"/>
      <c r="F2" s="252"/>
      <c r="G2" s="253"/>
    </row>
    <row r="3" spans="1:7" ht="15.75" customHeight="1" thickBot="1" x14ac:dyDescent="0.3">
      <c r="A3" s="4" t="s">
        <v>0</v>
      </c>
      <c r="B3" s="180" t="s">
        <v>4</v>
      </c>
      <c r="C3" s="181"/>
      <c r="D3" s="181"/>
      <c r="E3" s="181"/>
      <c r="F3" s="181"/>
      <c r="G3" s="182"/>
    </row>
    <row r="4" spans="1:7" ht="15.75" customHeight="1" thickBot="1" x14ac:dyDescent="0.3">
      <c r="A4" s="5" t="s">
        <v>97</v>
      </c>
      <c r="B4" s="180" t="s">
        <v>1</v>
      </c>
      <c r="C4" s="181"/>
      <c r="D4" s="181"/>
      <c r="E4" s="181"/>
      <c r="F4" s="181"/>
      <c r="G4" s="182"/>
    </row>
    <row r="5" spans="1:7" ht="15.75" customHeight="1" thickBot="1" x14ac:dyDescent="0.3">
      <c r="A5" s="5" t="s">
        <v>2</v>
      </c>
      <c r="B5" s="180" t="s">
        <v>12</v>
      </c>
      <c r="C5" s="181"/>
      <c r="D5" s="181"/>
      <c r="E5" s="181"/>
      <c r="F5" s="181"/>
      <c r="G5" s="182"/>
    </row>
    <row r="6" spans="1:7" ht="15.75" customHeight="1" thickBot="1" x14ac:dyDescent="0.3">
      <c r="A6" s="5" t="s">
        <v>3</v>
      </c>
      <c r="B6" s="180" t="s">
        <v>59</v>
      </c>
      <c r="C6" s="181"/>
      <c r="D6" s="181"/>
      <c r="E6" s="181"/>
      <c r="F6" s="181"/>
      <c r="G6" s="182"/>
    </row>
    <row r="7" spans="1:7" ht="15" customHeight="1" thickBot="1" x14ac:dyDescent="0.3">
      <c r="A7" s="177" t="s">
        <v>148</v>
      </c>
      <c r="B7" s="178"/>
      <c r="C7" s="178"/>
      <c r="D7" s="178"/>
      <c r="E7" s="178"/>
      <c r="F7" s="178"/>
      <c r="G7" s="179"/>
    </row>
    <row r="8" spans="1:7" ht="24.75" thickBot="1" x14ac:dyDescent="0.3">
      <c r="A8" s="118" t="s">
        <v>5</v>
      </c>
      <c r="B8" s="1" t="s">
        <v>8</v>
      </c>
      <c r="C8" s="1" t="s">
        <v>179</v>
      </c>
      <c r="D8" s="1" t="s">
        <v>9</v>
      </c>
      <c r="E8" s="124" t="s">
        <v>33</v>
      </c>
      <c r="F8" s="124" t="s">
        <v>7</v>
      </c>
      <c r="G8" s="1" t="s">
        <v>34</v>
      </c>
    </row>
    <row r="9" spans="1:7" ht="15" customHeight="1" x14ac:dyDescent="0.25">
      <c r="A9" s="254" t="s">
        <v>171</v>
      </c>
      <c r="B9" s="255"/>
      <c r="C9" s="255"/>
      <c r="D9" s="255"/>
      <c r="E9" s="255"/>
      <c r="F9" s="255"/>
      <c r="G9" s="256"/>
    </row>
    <row r="10" spans="1:7" ht="24" customHeight="1" x14ac:dyDescent="0.25">
      <c r="A10" s="68" t="s">
        <v>193</v>
      </c>
      <c r="B10" s="41">
        <v>1</v>
      </c>
      <c r="C10" s="160">
        <v>2</v>
      </c>
      <c r="D10" s="189"/>
      <c r="E10" s="154">
        <f>D10*2</f>
        <v>0</v>
      </c>
      <c r="F10" s="189"/>
      <c r="G10" s="151">
        <f>F10*2</f>
        <v>0</v>
      </c>
    </row>
    <row r="11" spans="1:7" ht="24" customHeight="1" x14ac:dyDescent="0.25">
      <c r="A11" s="68" t="s">
        <v>190</v>
      </c>
      <c r="B11" s="41">
        <v>0.5</v>
      </c>
      <c r="C11" s="161"/>
      <c r="D11" s="190"/>
      <c r="E11" s="155"/>
      <c r="F11" s="190"/>
      <c r="G11" s="152"/>
    </row>
    <row r="12" spans="1:7" x14ac:dyDescent="0.25">
      <c r="A12" s="68" t="s">
        <v>189</v>
      </c>
      <c r="B12" s="41">
        <v>0</v>
      </c>
      <c r="C12" s="162"/>
      <c r="D12" s="191"/>
      <c r="E12" s="156"/>
      <c r="F12" s="191"/>
      <c r="G12" s="153"/>
    </row>
    <row r="13" spans="1:7" ht="24" customHeight="1" x14ac:dyDescent="0.25">
      <c r="A13" s="260" t="s">
        <v>199</v>
      </c>
      <c r="B13" s="261"/>
      <c r="C13" s="261"/>
      <c r="D13" s="261"/>
      <c r="E13" s="261"/>
      <c r="F13" s="261"/>
      <c r="G13" s="262"/>
    </row>
    <row r="14" spans="1:7" x14ac:dyDescent="0.25">
      <c r="A14" s="157" t="s">
        <v>183</v>
      </c>
      <c r="B14" s="158"/>
      <c r="C14" s="158"/>
      <c r="D14" s="158"/>
      <c r="E14" s="158"/>
      <c r="F14" s="158"/>
      <c r="G14" s="159"/>
    </row>
    <row r="15" spans="1:7" ht="36" x14ac:dyDescent="0.25">
      <c r="A15" s="68" t="s">
        <v>185</v>
      </c>
      <c r="B15" s="41">
        <v>1</v>
      </c>
      <c r="C15" s="160">
        <v>1</v>
      </c>
      <c r="D15" s="166"/>
      <c r="E15" s="154">
        <f>D15*1</f>
        <v>0</v>
      </c>
      <c r="F15" s="167"/>
      <c r="G15" s="151">
        <f>F15*1</f>
        <v>0</v>
      </c>
    </row>
    <row r="16" spans="1:7" ht="36" customHeight="1" x14ac:dyDescent="0.25">
      <c r="A16" s="68" t="s">
        <v>192</v>
      </c>
      <c r="B16" s="41">
        <v>0.5</v>
      </c>
      <c r="C16" s="161"/>
      <c r="D16" s="166"/>
      <c r="E16" s="155"/>
      <c r="F16" s="167"/>
      <c r="G16" s="152"/>
    </row>
    <row r="17" spans="1:10" x14ac:dyDescent="0.25">
      <c r="A17" s="68" t="s">
        <v>150</v>
      </c>
      <c r="B17" s="41">
        <v>0.25</v>
      </c>
      <c r="C17" s="161"/>
      <c r="D17" s="166"/>
      <c r="E17" s="155"/>
      <c r="F17" s="167"/>
      <c r="G17" s="152"/>
    </row>
    <row r="18" spans="1:10" x14ac:dyDescent="0.25">
      <c r="A18" s="263" t="s">
        <v>151</v>
      </c>
      <c r="B18" s="264">
        <v>0</v>
      </c>
      <c r="C18" s="161"/>
      <c r="D18" s="189"/>
      <c r="E18" s="155"/>
      <c r="F18" s="265"/>
      <c r="G18" s="152"/>
    </row>
    <row r="19" spans="1:10" ht="24" customHeight="1" x14ac:dyDescent="0.25">
      <c r="A19" s="260" t="s">
        <v>194</v>
      </c>
      <c r="B19" s="261"/>
      <c r="C19" s="261"/>
      <c r="D19" s="261"/>
      <c r="E19" s="261"/>
      <c r="F19" s="261"/>
      <c r="G19" s="262"/>
    </row>
    <row r="20" spans="1:10" x14ac:dyDescent="0.25">
      <c r="A20" s="257" t="s">
        <v>172</v>
      </c>
      <c r="B20" s="258"/>
      <c r="C20" s="258"/>
      <c r="D20" s="258"/>
      <c r="E20" s="258"/>
      <c r="F20" s="258"/>
      <c r="G20" s="259"/>
      <c r="H20" s="105"/>
      <c r="I20" s="105"/>
      <c r="J20" s="105"/>
    </row>
    <row r="21" spans="1:10" ht="24" x14ac:dyDescent="0.25">
      <c r="A21" s="68" t="s">
        <v>186</v>
      </c>
      <c r="B21" s="41">
        <v>1</v>
      </c>
      <c r="C21" s="160">
        <v>1</v>
      </c>
      <c r="D21" s="166"/>
      <c r="E21" s="154">
        <f>D21*1</f>
        <v>0</v>
      </c>
      <c r="F21" s="167"/>
      <c r="G21" s="151">
        <f>F21*1</f>
        <v>0</v>
      </c>
    </row>
    <row r="22" spans="1:10" ht="24" x14ac:dyDescent="0.25">
      <c r="A22" s="68" t="s">
        <v>149</v>
      </c>
      <c r="B22" s="41">
        <v>0.5</v>
      </c>
      <c r="C22" s="161"/>
      <c r="D22" s="166"/>
      <c r="E22" s="155"/>
      <c r="F22" s="167"/>
      <c r="G22" s="152"/>
    </row>
    <row r="23" spans="1:10" ht="24" x14ac:dyDescent="0.25">
      <c r="A23" s="68" t="s">
        <v>147</v>
      </c>
      <c r="B23" s="41">
        <v>0</v>
      </c>
      <c r="C23" s="162"/>
      <c r="D23" s="166"/>
      <c r="E23" s="156"/>
      <c r="F23" s="167"/>
      <c r="G23" s="153"/>
    </row>
    <row r="24" spans="1:10" x14ac:dyDescent="0.25">
      <c r="A24" s="266" t="s">
        <v>195</v>
      </c>
      <c r="B24" s="267"/>
      <c r="C24" s="267"/>
      <c r="D24" s="267"/>
      <c r="E24" s="267"/>
      <c r="F24" s="267"/>
      <c r="G24" s="268"/>
    </row>
    <row r="25" spans="1:10" ht="15" customHeight="1" x14ac:dyDescent="0.25">
      <c r="A25" s="157" t="s">
        <v>180</v>
      </c>
      <c r="B25" s="158"/>
      <c r="C25" s="246"/>
      <c r="D25" s="246"/>
      <c r="E25" s="246"/>
      <c r="F25" s="246"/>
      <c r="G25" s="247"/>
    </row>
    <row r="26" spans="1:10" x14ac:dyDescent="0.25">
      <c r="A26" s="67" t="s">
        <v>174</v>
      </c>
      <c r="B26" s="41">
        <v>1</v>
      </c>
      <c r="C26" s="160">
        <v>1</v>
      </c>
      <c r="D26" s="189"/>
      <c r="E26" s="154">
        <f>D26*1</f>
        <v>0</v>
      </c>
      <c r="F26" s="189"/>
      <c r="G26" s="151">
        <f>F26*1</f>
        <v>0</v>
      </c>
    </row>
    <row r="27" spans="1:10" x14ac:dyDescent="0.25">
      <c r="A27" s="106" t="s">
        <v>173</v>
      </c>
      <c r="B27" s="41">
        <v>0.5</v>
      </c>
      <c r="C27" s="161"/>
      <c r="D27" s="190"/>
      <c r="E27" s="155"/>
      <c r="F27" s="190"/>
      <c r="G27" s="152"/>
    </row>
    <row r="28" spans="1:10" x14ac:dyDescent="0.25">
      <c r="A28" s="67" t="s">
        <v>181</v>
      </c>
      <c r="B28" s="41">
        <v>0</v>
      </c>
      <c r="C28" s="162"/>
      <c r="D28" s="191"/>
      <c r="E28" s="156"/>
      <c r="F28" s="191"/>
      <c r="G28" s="153"/>
    </row>
    <row r="29" spans="1:10" x14ac:dyDescent="0.25">
      <c r="A29" s="245" t="s">
        <v>197</v>
      </c>
      <c r="B29" s="246"/>
      <c r="C29" s="246"/>
      <c r="D29" s="246"/>
      <c r="E29" s="246"/>
      <c r="F29" s="246"/>
      <c r="G29" s="247"/>
    </row>
    <row r="30" spans="1:10" x14ac:dyDescent="0.25">
      <c r="A30" s="67" t="s">
        <v>175</v>
      </c>
      <c r="B30" s="41">
        <v>1</v>
      </c>
      <c r="C30" s="160">
        <v>1</v>
      </c>
      <c r="D30" s="189"/>
      <c r="E30" s="154">
        <f>D30*1</f>
        <v>0</v>
      </c>
      <c r="F30" s="189"/>
      <c r="G30" s="151">
        <f>F30*1</f>
        <v>0</v>
      </c>
    </row>
    <row r="31" spans="1:10" x14ac:dyDescent="0.25">
      <c r="A31" s="67" t="s">
        <v>176</v>
      </c>
      <c r="B31" s="41">
        <v>0.75</v>
      </c>
      <c r="C31" s="161"/>
      <c r="D31" s="190"/>
      <c r="E31" s="155"/>
      <c r="F31" s="190"/>
      <c r="G31" s="152"/>
    </row>
    <row r="32" spans="1:10" x14ac:dyDescent="0.25">
      <c r="A32" s="106" t="s">
        <v>177</v>
      </c>
      <c r="B32" s="41">
        <v>0.5</v>
      </c>
      <c r="C32" s="161"/>
      <c r="D32" s="190"/>
      <c r="E32" s="155"/>
      <c r="F32" s="190"/>
      <c r="G32" s="152"/>
    </row>
    <row r="33" spans="1:8" x14ac:dyDescent="0.25">
      <c r="A33" s="106" t="s">
        <v>178</v>
      </c>
      <c r="B33" s="41">
        <v>0.25</v>
      </c>
      <c r="C33" s="161"/>
      <c r="D33" s="190"/>
      <c r="E33" s="155"/>
      <c r="F33" s="190"/>
      <c r="G33" s="152"/>
    </row>
    <row r="34" spans="1:8" x14ac:dyDescent="0.25">
      <c r="A34" s="67" t="s">
        <v>187</v>
      </c>
      <c r="B34" s="41">
        <v>0.1</v>
      </c>
      <c r="C34" s="161"/>
      <c r="D34" s="190"/>
      <c r="E34" s="155"/>
      <c r="F34" s="190"/>
      <c r="G34" s="152"/>
    </row>
    <row r="35" spans="1:8" x14ac:dyDescent="0.25">
      <c r="A35" s="114" t="s">
        <v>188</v>
      </c>
      <c r="B35" s="115">
        <v>0</v>
      </c>
      <c r="C35" s="161"/>
      <c r="D35" s="190"/>
      <c r="E35" s="155"/>
      <c r="F35" s="190"/>
      <c r="G35" s="152"/>
    </row>
    <row r="36" spans="1:8" ht="15" customHeight="1" thickBot="1" x14ac:dyDescent="0.3">
      <c r="A36" s="272" t="s">
        <v>198</v>
      </c>
      <c r="B36" s="273"/>
      <c r="C36" s="273"/>
      <c r="D36" s="273"/>
      <c r="E36" s="273"/>
      <c r="F36" s="273"/>
      <c r="G36" s="274"/>
    </row>
    <row r="37" spans="1:8" ht="15.75" thickBot="1" x14ac:dyDescent="0.3">
      <c r="A37" s="107"/>
      <c r="B37" s="108"/>
      <c r="C37" s="108"/>
      <c r="D37" s="108"/>
      <c r="E37" s="109" t="s">
        <v>70</v>
      </c>
      <c r="F37" s="109"/>
      <c r="G37" s="110" t="s">
        <v>71</v>
      </c>
    </row>
    <row r="38" spans="1:8" ht="15.75" thickBot="1" x14ac:dyDescent="0.3">
      <c r="A38" s="44"/>
      <c r="B38" s="46"/>
      <c r="C38" s="46"/>
      <c r="D38" s="46"/>
      <c r="E38" s="117">
        <f>SUM(E26,E21,E15, E10, E30)/6</f>
        <v>0</v>
      </c>
      <c r="F38" s="116"/>
      <c r="G38" s="117">
        <f>SUM(G26,G21,G15, G10, G30)/6</f>
        <v>0</v>
      </c>
    </row>
    <row r="39" spans="1:8" ht="6" customHeight="1" x14ac:dyDescent="0.25">
      <c r="A39" s="44"/>
      <c r="B39" s="46"/>
      <c r="C39" s="46"/>
      <c r="D39" s="46"/>
      <c r="E39" s="46"/>
      <c r="F39" s="46"/>
      <c r="G39" s="111"/>
    </row>
    <row r="40" spans="1:8" ht="15.75" thickBot="1" x14ac:dyDescent="0.3">
      <c r="A40" s="44"/>
      <c r="B40" s="46"/>
      <c r="C40" s="46"/>
      <c r="D40" s="46"/>
      <c r="E40" s="46"/>
      <c r="F40" s="46"/>
      <c r="G40" s="112" t="s">
        <v>152</v>
      </c>
    </row>
    <row r="41" spans="1:8" ht="15.75" thickBot="1" x14ac:dyDescent="0.3">
      <c r="A41" s="113"/>
      <c r="B41" s="48"/>
      <c r="C41" s="48"/>
      <c r="D41" s="48"/>
      <c r="E41" s="48"/>
      <c r="F41" s="48"/>
      <c r="G41" s="117">
        <f>G38-E38</f>
        <v>0</v>
      </c>
    </row>
    <row r="42" spans="1:8" ht="6.75" customHeight="1" x14ac:dyDescent="0.25">
      <c r="A42" s="123"/>
      <c r="B42" s="119"/>
      <c r="C42" s="119"/>
      <c r="D42" s="119"/>
      <c r="E42" s="119"/>
      <c r="F42" s="119"/>
      <c r="G42" s="120"/>
    </row>
    <row r="43" spans="1:8" ht="27" customHeight="1" thickBot="1" x14ac:dyDescent="0.3">
      <c r="A43" s="269" t="s">
        <v>196</v>
      </c>
      <c r="B43" s="270"/>
      <c r="C43" s="270"/>
      <c r="D43" s="270"/>
      <c r="E43" s="270"/>
      <c r="F43" s="270"/>
      <c r="G43" s="271"/>
    </row>
    <row r="44" spans="1:8" x14ac:dyDescent="0.25">
      <c r="A44" s="242"/>
      <c r="B44" s="243"/>
      <c r="C44" s="243"/>
      <c r="D44" s="243"/>
      <c r="E44" s="243"/>
      <c r="F44" s="243"/>
      <c r="G44" s="243"/>
      <c r="H44" s="46"/>
    </row>
    <row r="45" spans="1:8" x14ac:dyDescent="0.25">
      <c r="A45" s="242"/>
      <c r="B45" s="243"/>
      <c r="C45" s="243"/>
      <c r="D45" s="243"/>
      <c r="E45" s="243"/>
      <c r="F45" s="243"/>
      <c r="G45" s="243"/>
      <c r="H45" s="46"/>
    </row>
    <row r="46" spans="1:8" ht="16.5" customHeight="1" x14ac:dyDescent="0.25">
      <c r="A46" s="122"/>
      <c r="B46" s="121"/>
      <c r="C46" s="121"/>
      <c r="D46" s="121"/>
      <c r="E46" s="121"/>
      <c r="F46" s="121"/>
      <c r="G46" s="121"/>
      <c r="H46" s="46"/>
    </row>
    <row r="47" spans="1:8" ht="20.25" customHeight="1" x14ac:dyDescent="0.25">
      <c r="A47" s="244"/>
      <c r="B47" s="244"/>
      <c r="C47" s="244"/>
      <c r="D47" s="244"/>
      <c r="E47" s="244"/>
      <c r="F47" s="244"/>
      <c r="G47" s="244"/>
    </row>
    <row r="48" spans="1:8" x14ac:dyDescent="0.25">
      <c r="A48" s="244"/>
      <c r="B48" s="244"/>
      <c r="C48" s="244"/>
      <c r="D48" s="244"/>
      <c r="E48" s="244"/>
      <c r="F48" s="244"/>
      <c r="G48" s="244"/>
    </row>
  </sheetData>
  <mergeCells count="44">
    <mergeCell ref="A13:G13"/>
    <mergeCell ref="A19:G19"/>
    <mergeCell ref="A24:G24"/>
    <mergeCell ref="A36:G36"/>
    <mergeCell ref="A14:G14"/>
    <mergeCell ref="A25:G25"/>
    <mergeCell ref="C15:C18"/>
    <mergeCell ref="D15:D18"/>
    <mergeCell ref="E15:E18"/>
    <mergeCell ref="F15:F18"/>
    <mergeCell ref="G15:G18"/>
    <mergeCell ref="A20:G20"/>
    <mergeCell ref="C21:C23"/>
    <mergeCell ref="D21:D23"/>
    <mergeCell ref="C26:C28"/>
    <mergeCell ref="D26:D28"/>
    <mergeCell ref="E26:E28"/>
    <mergeCell ref="F26:F28"/>
    <mergeCell ref="G26:G28"/>
    <mergeCell ref="E21:E23"/>
    <mergeCell ref="F21:F23"/>
    <mergeCell ref="G21:G23"/>
    <mergeCell ref="A1:G1"/>
    <mergeCell ref="B3:G3"/>
    <mergeCell ref="B4:G4"/>
    <mergeCell ref="B5:G5"/>
    <mergeCell ref="B6:G6"/>
    <mergeCell ref="A2:G2"/>
    <mergeCell ref="A9:G9"/>
    <mergeCell ref="C10:C12"/>
    <mergeCell ref="D10:D12"/>
    <mergeCell ref="E10:E12"/>
    <mergeCell ref="F10:F12"/>
    <mergeCell ref="G10:G12"/>
    <mergeCell ref="A7:G7"/>
    <mergeCell ref="A43:G43"/>
    <mergeCell ref="A47:G48"/>
    <mergeCell ref="A29:G29"/>
    <mergeCell ref="C30:C35"/>
    <mergeCell ref="D30:D35"/>
    <mergeCell ref="E30:E35"/>
    <mergeCell ref="F30:F35"/>
    <mergeCell ref="G30:G35"/>
    <mergeCell ref="A44:G45"/>
  </mergeCells>
  <pageMargins left="0.25" right="0.25" top="0.75" bottom="0.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J1" sqref="J1"/>
    </sheetView>
  </sheetViews>
  <sheetFormatPr defaultRowHeight="15" x14ac:dyDescent="0.25"/>
  <cols>
    <col min="9" max="9" width="10.42578125" customWidth="1"/>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SG WHEG</vt:lpstr>
      <vt:lpstr>Fuel Break WHEG</vt:lpstr>
      <vt:lpstr>Map of Areas for SG WHEG</vt:lpstr>
      <vt:lpstr>'Fuel Break WHEG'!Print_Area</vt:lpstr>
      <vt:lpstr>'Map of Areas for SG WHEG'!Print_Area</vt:lpstr>
      <vt:lpstr>'SG WHEG'!Print_Area</vt:lpstr>
    </vt:vector>
  </TitlesOfParts>
  <Company>USDA OCIO-ITS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casey.burns</dc:creator>
  <cp:lastModifiedBy>casey.burns</cp:lastModifiedBy>
  <cp:lastPrinted>2015-01-28T00:01:03Z</cp:lastPrinted>
  <dcterms:created xsi:type="dcterms:W3CDTF">2012-08-20T20:27:05Z</dcterms:created>
  <dcterms:modified xsi:type="dcterms:W3CDTF">2015-10-16T15:10:06Z</dcterms:modified>
</cp:coreProperties>
</file>