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NRCS\RESOURCES\eFOTG Content Files\Sec I General\Biology\"/>
    </mc:Choice>
  </mc:AlternateContent>
  <bookViews>
    <workbookView xWindow="240" yWindow="480" windowWidth="14850" windowHeight="7275"/>
  </bookViews>
  <sheets>
    <sheet name=" GRSG FY18 WHEG" sheetId="6" r:id="rId1"/>
    <sheet name="Instructions" sheetId="5" r:id="rId2"/>
    <sheet name="2016 Fuel Break WHEG" sheetId="4" r:id="rId3"/>
    <sheet name="Map of Areas for SG WHEG" sheetId="2" r:id="rId4"/>
  </sheets>
  <definedNames>
    <definedName name="_xlnm.Print_Area" localSheetId="0">' GRSG FY18 WHEG'!$A$1:$G$171</definedName>
    <definedName name="_xlnm.Print_Area" localSheetId="2">'2016 Fuel Break WHEG'!$A$1:$G$43</definedName>
    <definedName name="_xlnm.Print_Area" localSheetId="3">'Map of Areas for SG WHEG'!$A$1:$I$40</definedName>
  </definedNames>
  <calcPr calcId="152511"/>
</workbook>
</file>

<file path=xl/calcChain.xml><?xml version="1.0" encoding="utf-8"?>
<calcChain xmlns="http://schemas.openxmlformats.org/spreadsheetml/2006/main">
  <c r="G27" i="6" l="1"/>
  <c r="G171" i="6"/>
  <c r="G169" i="6"/>
  <c r="G142" i="6"/>
  <c r="G151" i="6" s="1"/>
  <c r="G138" i="6"/>
  <c r="E138" i="6"/>
  <c r="G131" i="6"/>
  <c r="E131" i="6"/>
  <c r="E142" i="6" s="1"/>
  <c r="E151" i="6" s="1"/>
  <c r="D151" i="6" s="1"/>
  <c r="G121" i="6"/>
  <c r="E121" i="6"/>
  <c r="G112" i="6"/>
  <c r="E112" i="6"/>
  <c r="G106" i="6"/>
  <c r="E106" i="6"/>
  <c r="G99" i="6"/>
  <c r="E99" i="6"/>
  <c r="G93" i="6"/>
  <c r="E93" i="6"/>
  <c r="G88" i="6"/>
  <c r="G127" i="6" s="1"/>
  <c r="G150" i="6" s="1"/>
  <c r="E88" i="6"/>
  <c r="E127" i="6" s="1"/>
  <c r="E150" i="6" s="1"/>
  <c r="D150" i="6" s="1"/>
  <c r="C85" i="6"/>
  <c r="G81" i="6"/>
  <c r="E81" i="6"/>
  <c r="G75" i="6"/>
  <c r="E75" i="6"/>
  <c r="G69" i="6"/>
  <c r="E69" i="6"/>
  <c r="G63" i="6"/>
  <c r="E63" i="6"/>
  <c r="G57" i="6"/>
  <c r="G85" i="6" s="1"/>
  <c r="G149" i="6" s="1"/>
  <c r="E57" i="6"/>
  <c r="E85" i="6" s="1"/>
  <c r="E149" i="6" s="1"/>
  <c r="D149" i="6" s="1"/>
  <c r="G50" i="6"/>
  <c r="E50" i="6"/>
  <c r="G44" i="6"/>
  <c r="E44" i="6"/>
  <c r="G38" i="6"/>
  <c r="E38" i="6"/>
  <c r="G33" i="6"/>
  <c r="E33" i="6"/>
  <c r="E27" i="6"/>
  <c r="G20" i="6"/>
  <c r="E20" i="6"/>
  <c r="G14" i="6"/>
  <c r="G54" i="6" s="1"/>
  <c r="G148" i="6" s="1"/>
  <c r="E14" i="6"/>
  <c r="G152" i="6" l="1"/>
  <c r="G153" i="6" s="1"/>
  <c r="E54" i="6"/>
  <c r="E148" i="6" s="1"/>
  <c r="D148" i="6" s="1"/>
  <c r="E152" i="6" l="1"/>
  <c r="E153" i="6" s="1"/>
  <c r="D154" i="6" s="1"/>
  <c r="G30" i="4"/>
  <c r="E30" i="4"/>
  <c r="G10" i="4"/>
  <c r="E10" i="4"/>
  <c r="G26" i="4" l="1"/>
  <c r="E26" i="4"/>
  <c r="G21" i="4"/>
  <c r="E21" i="4"/>
  <c r="G15" i="4"/>
  <c r="G38" i="4" s="1"/>
  <c r="E15" i="4"/>
  <c r="E38" i="4" l="1"/>
  <c r="G41" i="4" s="1"/>
</calcChain>
</file>

<file path=xl/sharedStrings.xml><?xml version="1.0" encoding="utf-8"?>
<sst xmlns="http://schemas.openxmlformats.org/spreadsheetml/2006/main" count="260" uniqueCount="209">
  <si>
    <t>Owner/Operator:</t>
  </si>
  <si>
    <t>Field Office:</t>
  </si>
  <si>
    <t>NRCS Planner:</t>
  </si>
  <si>
    <t>NRCS or Partner Biologist:</t>
  </si>
  <si>
    <t>Date:</t>
  </si>
  <si>
    <t>Factor</t>
  </si>
  <si>
    <t>a) No invasive species are present</t>
  </si>
  <si>
    <t>After Score</t>
  </si>
  <si>
    <t>Value</t>
  </si>
  <si>
    <t>Before Score</t>
  </si>
  <si>
    <t>Questions?: Contact your NRCS-DWR Biologist or the NRCS State Biologist at (801) 524-4566</t>
  </si>
  <si>
    <t>T&amp;E / Sensitive Wildlife Species in Quad:</t>
  </si>
  <si>
    <t>Ecological Site:</t>
  </si>
  <si>
    <t>General Subtotal</t>
  </si>
  <si>
    <t>Winter Subtotal</t>
  </si>
  <si>
    <t>a)  All sizes/age classes present and well distributed</t>
  </si>
  <si>
    <t>a) No watering facilities in the planning area</t>
  </si>
  <si>
    <t>b) All watering facilities have escape ramps that meet NRCS standards</t>
  </si>
  <si>
    <t>c) Some watering facilities have escape ramps that meet NRCS standards</t>
  </si>
  <si>
    <t>d) No watering facilities have escape ramps that meet NRCS standards</t>
  </si>
  <si>
    <t>Multi-plier</t>
  </si>
  <si>
    <t>e)  &lt;5%</t>
  </si>
  <si>
    <t>a) &gt;75%</t>
  </si>
  <si>
    <t xml:space="preserve">SUM </t>
  </si>
  <si>
    <t>Before Final</t>
  </si>
  <si>
    <t>After Final</t>
  </si>
  <si>
    <t>b) No fence in FCRT High Risk or other critical area</t>
  </si>
  <si>
    <t>c) All fences marked in FCRT High Risk or other critical areas, no unused fence</t>
  </si>
  <si>
    <t>d) Some fences marked in FCRT High Risk or other critical areas</t>
  </si>
  <si>
    <t>Quad(s):</t>
  </si>
  <si>
    <t>Notes:</t>
  </si>
  <si>
    <t>e) No fences marked in FCRT High Risk or other critical areas</t>
  </si>
  <si>
    <t>Winter Subtotals</t>
  </si>
  <si>
    <t>Before</t>
  </si>
  <si>
    <t>After</t>
  </si>
  <si>
    <t>Preliminary Average WHEG Score</t>
  </si>
  <si>
    <t xml:space="preserve">Biology, Ecology, and Mgmt of Western Juniper (Miller et al. 2005) (beginning on page 25) </t>
  </si>
  <si>
    <t>c) Minor amounts (&lt;1% cover) of invasive species</t>
  </si>
  <si>
    <t>d) Moderate amounts (1-5% cover) of invasive species</t>
  </si>
  <si>
    <t>e) Significant amounts (&gt;5%) of invasive species</t>
  </si>
  <si>
    <t>b) Only a few individual invasive species plants are present</t>
  </si>
  <si>
    <t>Sage Grouse Focal Area:</t>
  </si>
  <si>
    <t>b) Mesic area within 1 mile of assessment area</t>
  </si>
  <si>
    <t>c) Mesic area within 3 miles of assessment area</t>
  </si>
  <si>
    <t>d) Mesic area within 5 miles of assessment area</t>
  </si>
  <si>
    <t>e) Mesic area greater than 5 miles from assessment area</t>
  </si>
  <si>
    <t>a) No fence in assessment area</t>
  </si>
  <si>
    <t xml:space="preserve">www.wrcc.dri.edu/summary/climsmut.html </t>
  </si>
  <si>
    <r>
      <t xml:space="preserve">WHEG SCORE IMPROVEMENT </t>
    </r>
    <r>
      <rPr>
        <sz val="9"/>
        <color theme="1"/>
        <rFont val="Arial"/>
        <family val="2"/>
      </rPr>
      <t>(After minus Before)</t>
    </r>
  </si>
  <si>
    <r>
      <rPr>
        <b/>
        <sz val="9"/>
        <color theme="1"/>
        <rFont val="Arial"/>
        <family val="2"/>
      </rPr>
      <t>Define your assessment area</t>
    </r>
    <r>
      <rPr>
        <sz val="9"/>
        <color theme="1"/>
        <rFont val="Arial"/>
        <family val="2"/>
      </rPr>
      <t xml:space="preserve"> (group like areas of vegetation and management together and split areas with significant differences into separate assessment areas).  Attach map or describe assessment area:</t>
    </r>
  </si>
  <si>
    <t>a)  No conifers present in assessment area</t>
  </si>
  <si>
    <t>c) Not agreed to by all necessary parties, and some necessary parties are not interested.</t>
  </si>
  <si>
    <t>Fuel Management Specialist Consulted:</t>
  </si>
  <si>
    <t>b) Agreed to, in writing, by most parties, with efforts underway to work with remaining stakeholders.</t>
  </si>
  <si>
    <t>c) Lacking in at least one design facet.</t>
  </si>
  <si>
    <t>d) Lacking in more than one design facet.</t>
  </si>
  <si>
    <t>Improvement</t>
  </si>
  <si>
    <t>d)  5 - 10% or &gt;40%</t>
  </si>
  <si>
    <t>1) The plan is to:</t>
  </si>
  <si>
    <t xml:space="preserve">3) Fuel break/fuel management design and implementation is: </t>
  </si>
  <si>
    <t>c) Primarily other sage grouse habitat.</t>
  </si>
  <si>
    <t>a) Primarily a SGI Focal area.</t>
  </si>
  <si>
    <t>a) A threat of 5 on the Threats Checklist.</t>
  </si>
  <si>
    <t>b) A threat of 4 on the Threats Checklist.</t>
  </si>
  <si>
    <t>c) A threat of 3 on the Threats Checklist.</t>
  </si>
  <si>
    <t>d) A threat of 2 on the Threats Checklist.</t>
  </si>
  <si>
    <t>Multiplier</t>
  </si>
  <si>
    <t>4) Fuel break/fuel management is protecting:</t>
  </si>
  <si>
    <t>e) Primarily non-sage grouse habitat. (Not an SGI project.)</t>
  </si>
  <si>
    <t>Wildlife Habitat Evaluation Guide (WHEG) - Greater Sage Grouse - NRCS UT 2016                              Fuel Break / Fuel Reduction</t>
  </si>
  <si>
    <t xml:space="preserve">2) Fuel break/fuel management project placement, vegetation, and width (design facets) is: </t>
  </si>
  <si>
    <r>
      <t xml:space="preserve">a) Planned or reviewed by a </t>
    </r>
    <r>
      <rPr>
        <i/>
        <sz val="9"/>
        <color theme="1"/>
        <rFont val="Arial"/>
        <family val="2"/>
      </rPr>
      <t>fuel management specialist</t>
    </r>
    <r>
      <rPr>
        <sz val="9"/>
        <color theme="1"/>
        <rFont val="Arial"/>
        <family val="2"/>
      </rPr>
      <t xml:space="preserve"> and is in the ideal landscape position, consists of low fuel materials, and is the ideal recommend width.</t>
    </r>
  </si>
  <si>
    <r>
      <t xml:space="preserve">a) Agreed to, in writing, by all necessary parties to construct a </t>
    </r>
    <r>
      <rPr>
        <i/>
        <sz val="9"/>
        <color theme="1"/>
        <rFont val="Arial"/>
        <family val="2"/>
      </rPr>
      <t>complete fuel break.</t>
    </r>
  </si>
  <si>
    <t>e) A threat of 1 on the Threats Checklist.</t>
  </si>
  <si>
    <t>f) An area outside of a SGI Focal Area.</t>
  </si>
  <si>
    <t>c) Neither a or b.</t>
  </si>
  <si>
    <r>
      <t xml:space="preserve">b) Implement </t>
    </r>
    <r>
      <rPr>
        <u/>
        <sz val="9"/>
        <color theme="1"/>
        <rFont val="Arial"/>
        <family val="2"/>
      </rPr>
      <t>non-linear</t>
    </r>
    <r>
      <rPr>
        <sz val="9"/>
        <color theme="1"/>
        <rFont val="Arial"/>
        <family val="2"/>
      </rPr>
      <t xml:space="preserve"> fuels reduction project designed to protect large landscapes.</t>
    </r>
  </si>
  <si>
    <t>Use this WHEG if your SGI project is focused on design and implementation of a fuel break or fuel load reduction to protect sage grouse habitat.  If your project involves a fuels work and other habitat work, average the score of this WHEG with the normal sage grouse WHEG.</t>
  </si>
  <si>
    <t>b) Planned or reviewed by a fuel management specialist and is in an acceptable landscape position, consists of low fuel materials, and is the minimum recommended width.</t>
  </si>
  <si>
    <r>
      <t xml:space="preserve">a) Implement </t>
    </r>
    <r>
      <rPr>
        <u/>
        <sz val="9"/>
        <color theme="1"/>
        <rFont val="Arial"/>
        <family val="2"/>
      </rPr>
      <t>linear</t>
    </r>
    <r>
      <rPr>
        <sz val="9"/>
        <color theme="1"/>
        <rFont val="Arial"/>
        <family val="2"/>
      </rPr>
      <t xml:space="preserve"> fuel break designed to protect large landscapes.</t>
    </r>
  </si>
  <si>
    <t>Fuel Management Specialist: A person with specialized training in designing and implementing fuel management projects.  NRCS should look for BLM or FFSL employees with this expertise.</t>
  </si>
  <si>
    <t>Complete Fuel Break: A fuel break that achieves the contiguous extent necessary to perform its function as designed.</t>
  </si>
  <si>
    <r>
      <rPr>
        <u/>
        <sz val="10"/>
        <color theme="1"/>
        <rFont val="Calibri"/>
        <family val="2"/>
        <scheme val="minor"/>
      </rPr>
      <t>Is juniper removal considered a fuel reduction?</t>
    </r>
    <r>
      <rPr>
        <sz val="10"/>
        <color theme="1"/>
        <rFont val="Calibri"/>
        <family val="2"/>
        <scheme val="minor"/>
      </rPr>
      <t xml:space="preserve">  If wildfire has been identified as a resource concern, and if the juniper treatment is designed in a manner to address this resource concern to planning criteria.</t>
    </r>
  </si>
  <si>
    <t xml:space="preserve">5) Fuel break/fuel management is protecting aSGI Focal Area with fire ranked as: </t>
  </si>
  <si>
    <r>
      <rPr>
        <i/>
        <sz val="9"/>
        <color theme="1"/>
        <rFont val="Arial"/>
        <family val="2"/>
      </rPr>
      <t>Note:</t>
    </r>
    <r>
      <rPr>
        <sz val="9"/>
        <color theme="1"/>
        <rFont val="Arial"/>
        <family val="2"/>
      </rPr>
      <t xml:space="preserve"> A fuel project may be outside of the focal area boundaries and still score points for protecting habitat inside the focal area.</t>
    </r>
  </si>
  <si>
    <t>Large Landscape: Large areas of land sufficient to support significant populations of sage grouse and/or important habitat for their lifecycle.  Areas are usually greater than approximately 50,000ac.</t>
  </si>
  <si>
    <t>b) 1 - 3 miles</t>
  </si>
  <si>
    <t>c) More than ½  and less than 1 mile</t>
  </si>
  <si>
    <t>0.1 - 0.4</t>
  </si>
  <si>
    <t>0.5 - 0.9</t>
  </si>
  <si>
    <t>0.6 - 0.9</t>
  </si>
  <si>
    <t>e) &lt;1%</t>
  </si>
  <si>
    <t xml:space="preserve">b) 4 - 5% </t>
  </si>
  <si>
    <t>b) 5 – 8 species</t>
  </si>
  <si>
    <t>a) &gt; 8 species</t>
  </si>
  <si>
    <t>0.4 - 0.5</t>
  </si>
  <si>
    <t>0.1 - 0.3</t>
  </si>
  <si>
    <t xml:space="preserve">d) &lt;3% </t>
  </si>
  <si>
    <t xml:space="preserve">a) &gt; 25% </t>
  </si>
  <si>
    <t>d)  5  - 10%</t>
  </si>
  <si>
    <t>0.2 - 0.5</t>
  </si>
  <si>
    <t>c) 15 - 50%</t>
  </si>
  <si>
    <t>d) &lt;15%</t>
  </si>
  <si>
    <t>d)  Sagebrush is old, few to no seedlings</t>
  </si>
  <si>
    <t xml:space="preserve">b)  2 obvious sizes/age classes present with some seedlings </t>
  </si>
  <si>
    <t>e)  Mature sagebrush only; no seedlings</t>
  </si>
  <si>
    <t>0.3 - 0.4</t>
  </si>
  <si>
    <t xml:space="preserve">a) Mesic area(s) within assessment area </t>
  </si>
  <si>
    <r>
      <t xml:space="preserve">A. General Habitat Conditions </t>
    </r>
    <r>
      <rPr>
        <b/>
        <sz val="9"/>
        <color theme="0"/>
        <rFont val="Arial"/>
        <family val="2"/>
      </rPr>
      <t xml:space="preserve"> </t>
    </r>
    <r>
      <rPr>
        <sz val="9"/>
        <color theme="0"/>
        <rFont val="Arial"/>
        <family val="2"/>
      </rPr>
      <t>Score these factors for all projects on all acres.</t>
    </r>
  </si>
  <si>
    <r>
      <t xml:space="preserve">2) Sagebrush age structure &amp; recruitment </t>
    </r>
    <r>
      <rPr>
        <sz val="9"/>
        <color theme="1"/>
        <rFont val="Arial"/>
        <family val="2"/>
      </rPr>
      <t xml:space="preserve"> Size classes are: mature, intermediate, and seedlings (actual sizes vary by species).</t>
    </r>
  </si>
  <si>
    <r>
      <t>4) Disturbance that Promotes Predation</t>
    </r>
    <r>
      <rPr>
        <b/>
        <i/>
        <sz val="8"/>
        <color theme="1"/>
        <rFont val="Arial"/>
        <family val="2"/>
      </rPr>
      <t xml:space="preserve"> </t>
    </r>
    <r>
      <rPr>
        <i/>
        <sz val="8"/>
        <color theme="1"/>
        <rFont val="Arial"/>
        <family val="2"/>
      </rPr>
      <t>(based on line-of-site distance to houses, busy roads, oil &amp; gas, power lines,etc. Distance from edge of assessment area to disturbance. Rating is determined by assessment of risk.)</t>
    </r>
  </si>
  <si>
    <r>
      <t xml:space="preserve">5) Non-native invasive plant species  </t>
    </r>
    <r>
      <rPr>
        <sz val="9"/>
        <color theme="1"/>
        <rFont val="Arial"/>
        <family val="2"/>
      </rPr>
      <t>See NRCS Invasive Species List.</t>
    </r>
  </si>
  <si>
    <r>
      <t xml:space="preserve">6) Fence  </t>
    </r>
    <r>
      <rPr>
        <sz val="9"/>
        <color theme="1"/>
        <rFont val="Arial"/>
        <family val="2"/>
      </rPr>
      <t>See NRCS Fence Collision Risk Tool (FCRT) for fence marking areas.  In addition, use planner judgment to determine other critical areas (within 1 mile from a lek and/or in movement corridors).  FCRT high risk areas may be exempt from marking by a biologist (example - tall vegetation removed risk).</t>
    </r>
  </si>
  <si>
    <t>7) Drowning threat</t>
  </si>
  <si>
    <r>
      <rPr>
        <b/>
        <sz val="11"/>
        <color theme="0"/>
        <rFont val="Arial"/>
        <family val="2"/>
      </rPr>
      <t>B. Nesting / Early Brood-rearing</t>
    </r>
    <r>
      <rPr>
        <sz val="11"/>
        <color theme="0"/>
        <rFont val="Arial"/>
        <family val="2"/>
      </rPr>
      <t xml:space="preserve">  </t>
    </r>
    <r>
      <rPr>
        <sz val="9"/>
        <color theme="0"/>
        <rFont val="Arial"/>
        <family val="2"/>
      </rPr>
      <t>Score if nesting and/or brood rearing habitat is present or potentially present. DWR maps are helpful but local knowledge should be used if available.</t>
    </r>
  </si>
  <si>
    <t xml:space="preserve">b) 3 - 4% </t>
  </si>
  <si>
    <t>e) &lt; 0.5%</t>
  </si>
  <si>
    <t>d) 0.5 – 1%</t>
  </si>
  <si>
    <t>a) &gt; 6 species</t>
  </si>
  <si>
    <t>b) 5 – 6 species</t>
  </si>
  <si>
    <t>Late Brood Rearing / Summer Subtotals</t>
  </si>
  <si>
    <t>Late Brood-Rearing / Summer Subtotal</t>
  </si>
  <si>
    <t>Nesting / Early Brood-Rearing Subtotal</t>
  </si>
  <si>
    <t>Nesting / Early Brood-Rearing Subtotals</t>
  </si>
  <si>
    <t>Enter the number of habitats evaluated (2-4) -----&gt;</t>
  </si>
  <si>
    <t xml:space="preserve">10) Perennial grass % canopy cover </t>
  </si>
  <si>
    <r>
      <t xml:space="preserve">12) Forb diversity  </t>
    </r>
    <r>
      <rPr>
        <sz val="9"/>
        <color theme="1"/>
        <rFont val="Arial"/>
        <family val="2"/>
      </rPr>
      <t xml:space="preserve">(Forbs must be non-invasive)  </t>
    </r>
    <r>
      <rPr>
        <b/>
        <i/>
        <sz val="8"/>
        <color theme="1"/>
        <rFont val="Arial"/>
        <family val="2"/>
      </rPr>
      <t>Species must total amount to at least a trace on the UT-2 within assessment area to be counted.</t>
    </r>
  </si>
  <si>
    <t xml:space="preserve">13) Perennial grass % canopy cover </t>
  </si>
  <si>
    <r>
      <t xml:space="preserve">15) Forb diversity  </t>
    </r>
    <r>
      <rPr>
        <sz val="9"/>
        <color theme="1"/>
        <rFont val="Arial"/>
        <family val="2"/>
      </rPr>
      <t xml:space="preserve">(Forbs must be non-invasive)  </t>
    </r>
    <r>
      <rPr>
        <b/>
        <i/>
        <sz val="8"/>
        <color theme="1"/>
        <rFont val="Arial"/>
        <family val="2"/>
      </rPr>
      <t>Species must total amount to at least a trace on the UT-2 within assessment area to be counted.</t>
    </r>
  </si>
  <si>
    <r>
      <t xml:space="preserve">16) "Mesic" area(s) proximity  </t>
    </r>
    <r>
      <rPr>
        <sz val="9"/>
        <color theme="1"/>
        <rFont val="Arial"/>
        <family val="2"/>
      </rPr>
      <t/>
    </r>
  </si>
  <si>
    <t>General Habitat Subtotals</t>
  </si>
  <si>
    <r>
      <t xml:space="preserve"> "</t>
    </r>
    <r>
      <rPr>
        <i/>
        <sz val="8"/>
        <color theme="1"/>
        <rFont val="Arial"/>
        <family val="2"/>
      </rPr>
      <t xml:space="preserve">Mesic" areas are areas where herbaceous vegetation is more abundant than most other areas during the growing season (e.g. wet meadows, aspen stands, depressions, higher elevation meadows).  Minimum size of a wet meadow must be &gt;0.25 ac and width of riparian habitat must be &gt;15ft in order to be counted.  </t>
    </r>
    <r>
      <rPr>
        <i/>
        <sz val="8"/>
        <color rgb="FFC00000"/>
        <rFont val="Arial"/>
        <family val="2"/>
      </rPr>
      <t>Artificial runoff areas may be counted if they are &gt;0.25ac and managed for sage grouse brood rearing.</t>
    </r>
  </si>
  <si>
    <r>
      <t>17) "Mesic" area(s) condition</t>
    </r>
    <r>
      <rPr>
        <sz val="9"/>
        <color theme="1"/>
        <rFont val="Arial"/>
        <family val="2"/>
      </rPr>
      <t xml:space="preserve">  Condition of mesic areas within the assessment area, compared to potential conditions. </t>
    </r>
  </si>
  <si>
    <t xml:space="preserve">a) Mesic area vegetation is similar to potential conditions </t>
  </si>
  <si>
    <t>b) Mesic area vegetation is moderately similar potential</t>
  </si>
  <si>
    <t>c) Mesic area vegetation is not similar potential conditions but is managed to improve conditions</t>
  </si>
  <si>
    <t>d) Mesic area vegetation is not similar potential conditions and is moderately disturbed by management activities</t>
  </si>
  <si>
    <t>e) Mesic area vegetation is not similar to potential conditions and is highly disturbed by management activities during brood rearing season (i.e. alfalfa field)</t>
  </si>
  <si>
    <t>Version 10/12/2016</t>
  </si>
  <si>
    <r>
      <t xml:space="preserve">20) Exposed sagebrush canopy  </t>
    </r>
    <r>
      <rPr>
        <sz val="9"/>
        <color theme="1"/>
        <rFont val="Arial"/>
        <family val="2"/>
      </rPr>
      <t xml:space="preserve">Estimating the percent of sagebrush canopy that would be accessible above a 1 in 10 year snowfall depth.  Use local information or data from WRCC by using 50% of highest "snowdepth daily extreme" value from the most appropriate weather station(s): </t>
    </r>
  </si>
  <si>
    <t>MESIC AREAS in late brood-rearing / summer habitats</t>
  </si>
  <si>
    <t>RIPARIAN AREAS in late brood-rearing / summer habitats</t>
  </si>
  <si>
    <r>
      <rPr>
        <i/>
        <sz val="8"/>
        <color theme="1"/>
        <rFont val="Arial"/>
        <family val="2"/>
      </rPr>
      <t xml:space="preserve"> Riparian</t>
    </r>
    <r>
      <rPr>
        <b/>
        <sz val="9"/>
        <color theme="1"/>
        <rFont val="Arial"/>
        <family val="2"/>
      </rPr>
      <t xml:space="preserve"> </t>
    </r>
    <r>
      <rPr>
        <i/>
        <sz val="8"/>
        <color theme="1"/>
        <rFont val="Arial"/>
        <family val="2"/>
      </rPr>
      <t xml:space="preserve">areas are areas where there is usually perennial water and an adjacent floodplain where sagebrush presence is </t>
    </r>
    <r>
      <rPr>
        <b/>
        <i/>
        <sz val="8"/>
        <color theme="1"/>
        <rFont val="Arial"/>
        <family val="2"/>
      </rPr>
      <t>not a primary vegetation type in the ESDs</t>
    </r>
    <r>
      <rPr>
        <i/>
        <sz val="8"/>
        <color theme="1"/>
        <rFont val="Arial"/>
        <family val="2"/>
      </rPr>
      <t xml:space="preserve"> </t>
    </r>
    <r>
      <rPr>
        <b/>
        <i/>
        <sz val="8"/>
        <color theme="1"/>
        <rFont val="Arial"/>
        <family val="2"/>
      </rPr>
      <t>or site-specific soil type.</t>
    </r>
    <r>
      <rPr>
        <i/>
        <sz val="8"/>
        <color theme="1"/>
        <rFont val="Arial"/>
        <family val="2"/>
      </rPr>
      <t xml:space="preserve"> (areas &gt;1 acre in size)</t>
    </r>
  </si>
  <si>
    <t>f) No mesic areas within 5 miles of assessment area</t>
  </si>
  <si>
    <t>a) Water channel has maximum sinuosity given the slope (including secondary channels, pool and riffle hydrology, is connected to the floodplain, and has expected riparian vegetation (willow)</t>
  </si>
  <si>
    <t>b) Riparian area lacks one of the above expected characteristics</t>
  </si>
  <si>
    <t>d) Water channel is incised, disconnected from the floodplain, and most of the riparian area lacks riparian vegetation expected,</t>
  </si>
  <si>
    <t>0.7 - 0.9</t>
  </si>
  <si>
    <t>0.4 - 0.6</t>
  </si>
  <si>
    <t>c)  Scattered phase  1 active expansion of conifers (5 - 10% of area)</t>
  </si>
  <si>
    <t>b) Intact sagebrush with phase 1, active expansion of conifers, but  &lt;5% of area</t>
  </si>
  <si>
    <t>8) Context:  How important is this habitat for the population area or SGMA? (Evaluate how many leks are within 3 miles, what percentage of this population's birds are using this area - Coordinate with DWR for this information)</t>
  </si>
  <si>
    <t>e) No leks within 5 miles</t>
  </si>
  <si>
    <t>d) No leks within 3 miles, but there are some within 5 miles</t>
  </si>
  <si>
    <t>b)  There is &gt; 1 lek within 3 miles</t>
  </si>
  <si>
    <t>0.2 -0.4</t>
  </si>
  <si>
    <t>0.5 - 0.6</t>
  </si>
  <si>
    <t>0.7 - 1.0</t>
  </si>
  <si>
    <t>a)  Many leks are within 3 miles of the project area (ranging from very important to critical for the local population)</t>
  </si>
  <si>
    <r>
      <rPr>
        <b/>
        <sz val="11"/>
        <color theme="0"/>
        <rFont val="Arial"/>
        <family val="2"/>
      </rPr>
      <t>C. Late Brood-rearing / Summer</t>
    </r>
    <r>
      <rPr>
        <sz val="11"/>
        <color theme="0"/>
        <rFont val="Arial"/>
        <family val="2"/>
      </rPr>
      <t xml:space="preserve">  </t>
    </r>
    <r>
      <rPr>
        <sz val="9"/>
        <color theme="0"/>
        <rFont val="Arial"/>
        <family val="2"/>
      </rPr>
      <t xml:space="preserve">Score if late brood-rearing habitat is present or potentially present. DWR maps are helpful but local knowledge should be used if available. </t>
    </r>
    <r>
      <rPr>
        <i/>
        <sz val="9"/>
        <color theme="0"/>
        <rFont val="Arial"/>
        <family val="2"/>
      </rPr>
      <t>*If "wet" or "mesic" areas are not riparian areas, answer questions 16 and 17</t>
    </r>
    <r>
      <rPr>
        <sz val="9"/>
        <color theme="0"/>
        <rFont val="Arial"/>
        <family val="2"/>
      </rPr>
      <t xml:space="preserve">. **If it is a riparian area with a floodplain, answer question 18. </t>
    </r>
  </si>
  <si>
    <r>
      <t xml:space="preserve">D. Winter Habitat  </t>
    </r>
    <r>
      <rPr>
        <sz val="9"/>
        <color theme="0"/>
        <rFont val="Arial"/>
        <family val="2"/>
      </rPr>
      <t xml:space="preserve">Score if winter habitat is present or potentially present.  DWR maps are helpful but local knowledge should be used if available.          </t>
    </r>
    <r>
      <rPr>
        <sz val="11"/>
        <color theme="0"/>
        <rFont val="Arial"/>
        <family val="2"/>
      </rPr>
      <t xml:space="preserve">                                                                                                                      </t>
    </r>
  </si>
  <si>
    <r>
      <t>9)  Shrub % canopy cover</t>
    </r>
    <r>
      <rPr>
        <sz val="9"/>
        <color theme="1"/>
        <rFont val="Arial"/>
        <family val="2"/>
      </rPr>
      <t xml:space="preserve">  (</t>
    </r>
    <r>
      <rPr>
        <sz val="8"/>
        <color theme="1"/>
        <rFont val="Arial"/>
        <family val="2"/>
      </rPr>
      <t>Must be sagebrush dominated but include all shrubs in percentage)</t>
    </r>
  </si>
  <si>
    <r>
      <t xml:space="preserve">11) Forb % canopy cover - </t>
    </r>
    <r>
      <rPr>
        <sz val="9"/>
        <color theme="1"/>
        <rFont val="Arial"/>
        <family val="2"/>
      </rPr>
      <t>(Forbs must be non-invasive)</t>
    </r>
  </si>
  <si>
    <r>
      <t xml:space="preserve">14) Forb % canopy cover - </t>
    </r>
    <r>
      <rPr>
        <sz val="9"/>
        <color theme="1"/>
        <rFont val="Arial"/>
        <family val="2"/>
      </rPr>
      <t>(Forbs must be non-invasive)</t>
    </r>
  </si>
  <si>
    <r>
      <t>1) Shrub % canopy cover</t>
    </r>
    <r>
      <rPr>
        <sz val="9"/>
        <color theme="1"/>
        <rFont val="Arial"/>
        <family val="2"/>
      </rPr>
      <t xml:space="preserve">  The general landscape of habitat must be sagebrush dominated (consistent with the ESDs)</t>
    </r>
  </si>
  <si>
    <r>
      <t xml:space="preserve">3) Pinyon &amp; juniper invasion  </t>
    </r>
    <r>
      <rPr>
        <sz val="9"/>
        <color theme="1"/>
        <rFont val="Arial"/>
        <family val="2"/>
      </rPr>
      <t xml:space="preserve">For further info on juniper encroachment phases, see: </t>
    </r>
  </si>
  <si>
    <t>19) Sagebrush % canopy cover in wintering areas</t>
  </si>
  <si>
    <t xml:space="preserve">A range inventory (UT-2) for the same assessment area should be done prior to completing this WHEG.  Use for “Nesting/Brood Rearing/Lekking Habitat” or “Winter Habitat” or both. If a habitat type does not occur on the site, mark the one not rated “N/A”. If a factor is unknown, mark it with “unknown” and provide a brief explanation.  Determine the best choice for “Before Score” and “After Score”  and enter the number in columns D &amp; F. Interpolate between values if necessary.  All "Before" scores are for current year (previous 12 months) unless otherwise stated. The “After" score is when the conservation plan or practice is mature, which will vary in time by factor, but may be after the contract is complete.  Please note if site potential is below the 1.0 level. Document the practices and specifications used to move the score from “Before” to “After” on a 645 Specification Sheet. </t>
  </si>
  <si>
    <t xml:space="preserve">Instructions </t>
  </si>
  <si>
    <t xml:space="preserve">This Wildlife Habitat Evaluation Guide (WHEG) is based on the habitat requirements of greater sage grouse (Centrocercus urophasianus). Managing for this species benefits many other sagebrush-dependent species because of the variety of habitat conditions it requires. This model can be applied to ecological sites with the potential to support sage grouse habitat.  See Map tab on this excel file. If the SGI plan involved a fuel break, please see the Fuel Break tab for instructions. </t>
  </si>
  <si>
    <r>
      <t xml:space="preserve"> </t>
    </r>
    <r>
      <rPr>
        <b/>
        <sz val="9"/>
        <color theme="1"/>
        <rFont val="Arial"/>
        <family val="2"/>
      </rPr>
      <t>Utah ECS Range 2 Form</t>
    </r>
    <r>
      <rPr>
        <sz val="9"/>
        <color theme="1"/>
        <rFont val="Arial"/>
        <family val="2"/>
      </rPr>
      <t xml:space="preserve"> (</t>
    </r>
    <r>
      <rPr>
        <i/>
        <sz val="9"/>
        <color theme="1"/>
        <rFont val="Arial"/>
        <family val="2"/>
      </rPr>
      <t>circle one)</t>
    </r>
    <r>
      <rPr>
        <sz val="9"/>
        <color theme="1"/>
        <rFont val="Arial"/>
        <family val="2"/>
      </rPr>
      <t xml:space="preserve">        </t>
    </r>
    <r>
      <rPr>
        <i/>
        <sz val="9"/>
        <color theme="1"/>
        <rFont val="Arial"/>
        <family val="2"/>
      </rPr>
      <t xml:space="preserve">Attached           </t>
    </r>
    <r>
      <rPr>
        <b/>
        <u/>
        <sz val="9"/>
        <color theme="1"/>
        <rFont val="Arial"/>
        <family val="2"/>
      </rPr>
      <t>or</t>
    </r>
    <r>
      <rPr>
        <sz val="9"/>
        <color theme="1"/>
        <rFont val="Arial"/>
        <family val="2"/>
      </rPr>
      <t xml:space="preserve">          </t>
    </r>
    <r>
      <rPr>
        <i/>
        <sz val="9"/>
        <color theme="1"/>
        <rFont val="Arial"/>
        <family val="2"/>
      </rPr>
      <t xml:space="preserve">in Case File    </t>
    </r>
    <r>
      <rPr>
        <b/>
        <u/>
        <sz val="9"/>
        <color theme="1"/>
        <rFont val="Arial"/>
        <family val="2"/>
      </rPr>
      <t>or</t>
    </r>
    <r>
      <rPr>
        <sz val="9"/>
        <color theme="1"/>
        <rFont val="Arial"/>
        <family val="2"/>
      </rPr>
      <t xml:space="preserve">     </t>
    </r>
    <r>
      <rPr>
        <i/>
        <sz val="9"/>
        <color theme="1"/>
        <rFont val="Arial"/>
        <family val="2"/>
      </rPr>
      <t>Explanation provided</t>
    </r>
  </si>
  <si>
    <r>
      <t>See</t>
    </r>
    <r>
      <rPr>
        <b/>
        <sz val="9"/>
        <color theme="1"/>
        <rFont val="Arial"/>
        <family val="2"/>
      </rPr>
      <t xml:space="preserve"> </t>
    </r>
    <r>
      <rPr>
        <b/>
        <i/>
        <sz val="9"/>
        <color theme="1"/>
        <rFont val="Arial"/>
        <family val="2"/>
      </rPr>
      <t>Instructions</t>
    </r>
    <r>
      <rPr>
        <sz val="9"/>
        <color theme="1"/>
        <rFont val="Arial"/>
        <family val="2"/>
      </rPr>
      <t xml:space="preserve"> tab.</t>
    </r>
  </si>
  <si>
    <t xml:space="preserve">Ecological Site: </t>
  </si>
  <si>
    <t>Wildlife Habitat Evaluation Guide (WHEG) - Greater Sage Grouse - NRCS UT 2018</t>
  </si>
  <si>
    <t>0.7 - 0.8</t>
  </si>
  <si>
    <t>c)  2 - 3%</t>
  </si>
  <si>
    <t xml:space="preserve">a) 21 - 35% </t>
  </si>
  <si>
    <t>b) 16 - 20% or 36 - 40%</t>
  </si>
  <si>
    <t xml:space="preserve">c) 11 - 15% </t>
  </si>
  <si>
    <t>d) &lt; 1 species</t>
  </si>
  <si>
    <t>c) 2 – 4 species</t>
  </si>
  <si>
    <t>d) &lt; 2 species</t>
  </si>
  <si>
    <t>c) Riparian area lacks two of the above expected characteristics</t>
  </si>
  <si>
    <t>e) Deeply incised channel with active headcutting, not connected to the floodplain, and lacking expected riparian vegetation</t>
  </si>
  <si>
    <t xml:space="preserve">b) 16 - 25% </t>
  </si>
  <si>
    <t>c) 11 - 15%</t>
  </si>
  <si>
    <t>b) 51 - 75%</t>
  </si>
  <si>
    <t>0.6 - 0.8</t>
  </si>
  <si>
    <t>0.9 - 1</t>
  </si>
  <si>
    <t xml:space="preserve">a) &gt; 6% </t>
  </si>
  <si>
    <t>d) 1 – 2%</t>
  </si>
  <si>
    <t xml:space="preserve">c)  3% </t>
  </si>
  <si>
    <t xml:space="preserve">c) 3 - 4% </t>
  </si>
  <si>
    <t>b) 5 - 9%</t>
  </si>
  <si>
    <r>
      <t xml:space="preserve">a) </t>
    </r>
    <r>
      <rPr>
        <u/>
        <sz val="9"/>
        <color theme="1"/>
        <rFont val="Arial"/>
        <family val="2"/>
      </rPr>
      <t>&gt;</t>
    </r>
    <r>
      <rPr>
        <sz val="9"/>
        <color theme="1"/>
        <rFont val="Arial"/>
        <family val="2"/>
      </rPr>
      <t>10%</t>
    </r>
  </si>
  <si>
    <r>
      <t xml:space="preserve">a) </t>
    </r>
    <r>
      <rPr>
        <u/>
        <sz val="9"/>
        <color theme="1"/>
        <rFont val="Arial"/>
        <family val="2"/>
      </rPr>
      <t>&gt;</t>
    </r>
    <r>
      <rPr>
        <sz val="9"/>
        <color theme="1"/>
        <rFont val="Arial"/>
        <family val="2"/>
      </rPr>
      <t xml:space="preserve"> 10%</t>
    </r>
  </si>
  <si>
    <t>0.5 - 0.8</t>
  </si>
  <si>
    <r>
      <t xml:space="preserve">a) </t>
    </r>
    <r>
      <rPr>
        <u/>
        <sz val="9"/>
        <color theme="1"/>
        <rFont val="Arial"/>
        <family val="2"/>
      </rPr>
      <t>&gt;</t>
    </r>
    <r>
      <rPr>
        <sz val="9"/>
        <color theme="1"/>
        <rFont val="Arial"/>
        <family val="2"/>
      </rPr>
      <t xml:space="preserve"> 5% </t>
    </r>
  </si>
  <si>
    <t xml:space="preserve">e) &lt; 5% </t>
  </si>
  <si>
    <t xml:space="preserve">d) &lt; 2% </t>
  </si>
  <si>
    <t xml:space="preserve">d)  Scattered phase  2  active expansion or presence of conifers (11 - 15% of area) </t>
  </si>
  <si>
    <t>e)  Juniper ecological site (if &gt;15% of assessment area) or primarily phase 3</t>
  </si>
  <si>
    <t>b) 15 - 20% or 36 - 40%</t>
  </si>
  <si>
    <t xml:space="preserve">c)  Even-aged stand of mature or intermediate; few seedlings </t>
  </si>
  <si>
    <t>d) &lt; ½ mile</t>
  </si>
  <si>
    <t>a) &gt; 3 miles</t>
  </si>
  <si>
    <t>If, when filling out the WHEG, there are additional notes that pertain to a specific question, put those notes in the notes section at the bottom of the WHEG form.</t>
  </si>
  <si>
    <t xml:space="preserve">c) There is, at least, 1 lek within 3 miles but not a significant nesting/early brood-rearing area for the local population </t>
  </si>
  <si>
    <r>
      <t>18) Riparian area(s) condition</t>
    </r>
    <r>
      <rPr>
        <sz val="9"/>
        <color theme="1"/>
        <rFont val="Arial"/>
        <family val="2"/>
      </rPr>
      <t xml:space="preserve">  Condition of riparian areas w/in the assessment area, compared to potential conditions.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</si>
</sst>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8" x14ac:knownFonts="1">
    <font>
      <sz val="11"/>
      <color theme="1"/>
      <name val="Calibri"/>
      <family val="2"/>
      <scheme val="minor"/>
    </font>
    <font>
      <sz val="9"/>
      <color theme="1"/>
      <name val="Arial"/>
      <family val="2"/>
    </font>
    <font>
      <b/>
      <sz val="9"/>
      <color theme="1"/>
      <name val="Arial"/>
      <family val="2"/>
    </font>
    <font>
      <b/>
      <sz val="11"/>
      <color theme="1"/>
      <name val="Arial"/>
      <family val="2"/>
    </font>
    <font>
      <i/>
      <sz val="9"/>
      <color theme="1"/>
      <name val="Arial"/>
      <family val="2"/>
    </font>
    <font>
      <sz val="11"/>
      <color theme="1"/>
      <name val="Arial"/>
      <family val="2"/>
    </font>
    <font>
      <sz val="11"/>
      <color theme="0"/>
      <name val="Arial"/>
      <family val="2"/>
    </font>
    <font>
      <sz val="9"/>
      <name val="Arial"/>
      <family val="2"/>
    </font>
    <font>
      <b/>
      <sz val="9"/>
      <name val="Arial"/>
      <family val="2"/>
    </font>
    <font>
      <u/>
      <sz val="9"/>
      <color theme="1"/>
      <name val="Arial"/>
      <family val="2"/>
    </font>
    <font>
      <u/>
      <sz val="11"/>
      <color theme="10"/>
      <name val="Calibri"/>
      <family val="2"/>
      <scheme val="minor"/>
    </font>
    <font>
      <u/>
      <sz val="9"/>
      <color theme="10"/>
      <name val="Arial"/>
      <family val="2"/>
    </font>
    <font>
      <sz val="9"/>
      <color theme="0" tint="-0.249977111117893"/>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i/>
      <sz val="11"/>
      <color theme="1"/>
      <name val="Calibri"/>
      <family val="2"/>
      <scheme val="minor"/>
    </font>
    <font>
      <u/>
      <sz val="10"/>
      <color theme="1"/>
      <name val="Calibri"/>
      <family val="2"/>
      <scheme val="minor"/>
    </font>
    <font>
      <b/>
      <sz val="18"/>
      <color theme="1"/>
      <name val="Calibri"/>
      <family val="2"/>
      <scheme val="minor"/>
    </font>
    <font>
      <b/>
      <sz val="9"/>
      <color theme="0"/>
      <name val="Arial"/>
      <family val="2"/>
    </font>
    <font>
      <b/>
      <sz val="11"/>
      <color theme="0"/>
      <name val="Arial"/>
      <family val="2"/>
    </font>
    <font>
      <sz val="9"/>
      <color theme="0"/>
      <name val="Arial"/>
      <family val="2"/>
    </font>
    <font>
      <b/>
      <u/>
      <sz val="9"/>
      <color theme="1"/>
      <name val="Arial"/>
      <family val="2"/>
    </font>
    <font>
      <sz val="8"/>
      <color theme="1"/>
      <name val="Arial"/>
      <family val="2"/>
    </font>
    <font>
      <b/>
      <i/>
      <sz val="8"/>
      <color theme="1"/>
      <name val="Arial"/>
      <family val="2"/>
    </font>
    <font>
      <i/>
      <sz val="8"/>
      <color theme="1"/>
      <name val="Arial"/>
      <family val="2"/>
    </font>
    <font>
      <i/>
      <sz val="8"/>
      <color rgb="FFC00000"/>
      <name val="Arial"/>
      <family val="2"/>
    </font>
    <font>
      <sz val="9"/>
      <color theme="9"/>
      <name val="Arial"/>
      <family val="2"/>
    </font>
    <font>
      <sz val="9"/>
      <color theme="5" tint="0.59999389629810485"/>
      <name val="Arial"/>
      <family val="2"/>
    </font>
    <font>
      <sz val="9"/>
      <color theme="3" tint="0.79998168889431442"/>
      <name val="Arial"/>
      <family val="2"/>
    </font>
    <font>
      <i/>
      <sz val="9"/>
      <color theme="0"/>
      <name val="Arial"/>
      <family val="2"/>
    </font>
    <font>
      <b/>
      <sz val="9"/>
      <color theme="1" tint="4.9989318521683403E-2"/>
      <name val="Arial"/>
      <family val="2"/>
    </font>
    <font>
      <b/>
      <u/>
      <sz val="9"/>
      <color theme="1" tint="4.9989318521683403E-2"/>
      <name val="Arial"/>
      <family val="2"/>
    </font>
    <font>
      <b/>
      <sz val="9"/>
      <color rgb="FFFFFF00"/>
      <name val="Arial"/>
      <family val="2"/>
    </font>
    <font>
      <b/>
      <sz val="7"/>
      <color theme="1"/>
      <name val="Arial"/>
      <family val="2"/>
    </font>
    <font>
      <b/>
      <u/>
      <sz val="11"/>
      <color theme="1"/>
      <name val="Calibri"/>
      <family val="2"/>
      <scheme val="minor"/>
    </font>
    <font>
      <b/>
      <i/>
      <sz val="9"/>
      <color theme="1"/>
      <name val="Arial"/>
      <family val="2"/>
    </font>
    <font>
      <sz val="9"/>
      <color theme="0" tint="-0.34998626667073579"/>
      <name val="Arial"/>
      <family val="2"/>
    </font>
  </fonts>
  <fills count="19">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6"/>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351">
    <xf numFmtId="0" fontId="0" fillId="0" borderId="0" xfId="0"/>
    <xf numFmtId="0" fontId="2" fillId="4" borderId="1" xfId="0"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vertical="center"/>
    </xf>
    <xf numFmtId="0" fontId="1" fillId="0" borderId="9" xfId="0" applyFont="1" applyBorder="1" applyAlignment="1">
      <alignment wrapText="1"/>
    </xf>
    <xf numFmtId="0" fontId="1" fillId="0" borderId="7" xfId="0" applyFont="1" applyBorder="1" applyAlignment="1">
      <alignment wrapText="1"/>
    </xf>
    <xf numFmtId="0" fontId="2" fillId="6"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0" fillId="0" borderId="0" xfId="0" applyAlignment="1">
      <alignment vertical="top"/>
    </xf>
    <xf numFmtId="0" fontId="1" fillId="0" borderId="12" xfId="0" applyFont="1" applyBorder="1" applyAlignment="1">
      <alignment horizontal="center" vertical="center"/>
    </xf>
    <xf numFmtId="0" fontId="1" fillId="6" borderId="12" xfId="0" applyFont="1" applyFill="1" applyBorder="1" applyAlignment="1">
      <alignment horizontal="center" vertical="center"/>
    </xf>
    <xf numFmtId="0" fontId="1" fillId="7" borderId="12" xfId="0" applyFont="1" applyFill="1" applyBorder="1" applyAlignment="1">
      <alignment horizontal="center" vertical="center"/>
    </xf>
    <xf numFmtId="0" fontId="5" fillId="0" borderId="0" xfId="0" applyFont="1"/>
    <xf numFmtId="0" fontId="2" fillId="4" borderId="7"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1" fillId="0" borderId="25" xfId="0" applyFont="1" applyBorder="1" applyAlignment="1">
      <alignment vertical="center" wrapText="1"/>
    </xf>
    <xf numFmtId="0" fontId="1" fillId="0" borderId="30" xfId="0" applyFont="1" applyBorder="1" applyAlignment="1">
      <alignment vertical="center" wrapText="1"/>
    </xf>
    <xf numFmtId="0" fontId="1" fillId="0" borderId="30" xfId="0" applyFont="1" applyBorder="1" applyAlignment="1">
      <alignment vertical="center"/>
    </xf>
    <xf numFmtId="0" fontId="1" fillId="0" borderId="8" xfId="0" applyFont="1" applyBorder="1" applyAlignment="1">
      <alignment vertical="center" wrapText="1"/>
    </xf>
    <xf numFmtId="0" fontId="2" fillId="6" borderId="30" xfId="0" applyFont="1" applyFill="1" applyBorder="1" applyAlignment="1">
      <alignment vertical="center" wrapText="1"/>
    </xf>
    <xf numFmtId="0" fontId="1" fillId="7" borderId="30" xfId="0" applyFont="1" applyFill="1" applyBorder="1" applyAlignment="1">
      <alignment vertical="center" wrapText="1"/>
    </xf>
    <xf numFmtId="0" fontId="5" fillId="7" borderId="24" xfId="0" applyFont="1" applyFill="1" applyBorder="1" applyAlignment="1">
      <alignment vertical="center"/>
    </xf>
    <xf numFmtId="0" fontId="2" fillId="4" borderId="8" xfId="0" applyFont="1" applyFill="1" applyBorder="1" applyAlignment="1">
      <alignment vertical="center" wrapText="1"/>
    </xf>
    <xf numFmtId="0" fontId="1" fillId="4" borderId="0" xfId="0" applyFont="1" applyFill="1" applyBorder="1" applyAlignment="1">
      <alignment horizontal="center" vertical="center"/>
    </xf>
    <xf numFmtId="0" fontId="2" fillId="4" borderId="0" xfId="0" applyFont="1" applyFill="1" applyBorder="1" applyAlignment="1">
      <alignment horizontal="center" vertical="center" wrapText="1"/>
    </xf>
    <xf numFmtId="164" fontId="2" fillId="4" borderId="0" xfId="0" applyNumberFormat="1" applyFont="1" applyFill="1" applyBorder="1" applyAlignment="1">
      <alignment horizontal="center" vertical="center" wrapText="1"/>
    </xf>
    <xf numFmtId="164" fontId="2" fillId="4" borderId="24" xfId="0" applyNumberFormat="1" applyFont="1" applyFill="1" applyBorder="1" applyAlignment="1">
      <alignment horizontal="center" vertical="center" wrapText="1"/>
    </xf>
    <xf numFmtId="0" fontId="7" fillId="4" borderId="25" xfId="0" applyFont="1" applyFill="1" applyBorder="1" applyAlignment="1">
      <alignment vertical="center" wrapText="1"/>
    </xf>
    <xf numFmtId="0" fontId="7" fillId="4" borderId="15" xfId="0" applyFont="1" applyFill="1" applyBorder="1" applyAlignment="1">
      <alignment horizontal="center" vertical="center"/>
    </xf>
    <xf numFmtId="0" fontId="7" fillId="4" borderId="13" xfId="0" applyFont="1" applyFill="1" applyBorder="1" applyAlignment="1">
      <alignment horizontal="center" vertical="center"/>
    </xf>
    <xf numFmtId="0" fontId="8" fillId="4" borderId="12" xfId="0" applyFont="1" applyFill="1" applyBorder="1" applyAlignment="1">
      <alignment horizontal="center" vertical="center" wrapText="1"/>
    </xf>
    <xf numFmtId="0" fontId="1" fillId="0" borderId="30" xfId="0" applyFont="1" applyFill="1" applyBorder="1" applyAlignment="1">
      <alignment vertical="center"/>
    </xf>
    <xf numFmtId="0" fontId="1" fillId="0" borderId="12" xfId="0" applyFont="1" applyFill="1" applyBorder="1" applyAlignment="1">
      <alignment horizontal="center" vertical="center"/>
    </xf>
    <xf numFmtId="0" fontId="0" fillId="0" borderId="8" xfId="0" applyBorder="1"/>
    <xf numFmtId="0" fontId="0" fillId="0" borderId="0" xfId="0" applyBorder="1"/>
    <xf numFmtId="0" fontId="0" fillId="0" borderId="6" xfId="0" applyFont="1" applyBorder="1" applyAlignment="1">
      <alignment horizontal="center"/>
    </xf>
    <xf numFmtId="0" fontId="0" fillId="0" borderId="6" xfId="0" applyBorder="1"/>
    <xf numFmtId="0" fontId="6" fillId="0" borderId="5" xfId="0" applyFont="1" applyBorder="1"/>
    <xf numFmtId="0" fontId="8" fillId="4" borderId="31" xfId="0" applyFont="1" applyFill="1" applyBorder="1" applyAlignment="1">
      <alignment horizontal="center" vertical="center"/>
    </xf>
    <xf numFmtId="0" fontId="0" fillId="0" borderId="0" xfId="0" applyFill="1"/>
    <xf numFmtId="0" fontId="1" fillId="0" borderId="0" xfId="0" applyFont="1" applyFill="1" applyBorder="1" applyAlignment="1">
      <alignment vertical="top" wrapText="1"/>
    </xf>
    <xf numFmtId="0" fontId="0" fillId="0" borderId="0" xfId="0" applyFill="1" applyAlignment="1">
      <alignment vertical="top"/>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xf numFmtId="9" fontId="1" fillId="0" borderId="0" xfId="0" applyNumberFormat="1" applyFont="1" applyFill="1" applyBorder="1" applyAlignment="1">
      <alignment vertical="top" wrapText="1"/>
    </xf>
    <xf numFmtId="2" fontId="2" fillId="6" borderId="12" xfId="0" applyNumberFormat="1" applyFont="1" applyFill="1" applyBorder="1" applyAlignment="1">
      <alignment horizontal="center" vertical="center" wrapText="1"/>
    </xf>
    <xf numFmtId="2" fontId="2" fillId="6" borderId="31" xfId="0" applyNumberFormat="1" applyFont="1" applyFill="1" applyBorder="1" applyAlignment="1">
      <alignment horizontal="center" vertical="center" wrapText="1"/>
    </xf>
    <xf numFmtId="0" fontId="1" fillId="0" borderId="30" xfId="0" applyFont="1" applyFill="1" applyBorder="1" applyAlignment="1">
      <alignment vertical="center" wrapText="1"/>
    </xf>
    <xf numFmtId="0" fontId="1" fillId="0" borderId="25" xfId="0" applyFont="1" applyFill="1" applyBorder="1" applyAlignment="1">
      <alignment vertical="center" wrapText="1"/>
    </xf>
    <xf numFmtId="0" fontId="1" fillId="0" borderId="12" xfId="0" applyFont="1" applyFill="1" applyBorder="1" applyAlignment="1">
      <alignment horizontal="center" vertical="center" wrapText="1"/>
    </xf>
    <xf numFmtId="0" fontId="10" fillId="0" borderId="0" xfId="1"/>
    <xf numFmtId="0" fontId="0" fillId="0" borderId="0" xfId="0" applyBorder="1" applyAlignment="1">
      <alignment vertical="center"/>
    </xf>
    <xf numFmtId="0" fontId="1" fillId="8" borderId="12" xfId="0" applyFont="1" applyFill="1" applyBorder="1" applyAlignment="1">
      <alignment horizontal="center" vertical="center" wrapText="1"/>
    </xf>
    <xf numFmtId="2" fontId="1" fillId="8" borderId="12" xfId="0" applyNumberFormat="1" applyFont="1" applyFill="1" applyBorder="1" applyAlignment="1">
      <alignment horizontal="center" vertical="center" wrapText="1"/>
    </xf>
    <xf numFmtId="2" fontId="1" fillId="8" borderId="31" xfId="0" applyNumberFormat="1" applyFont="1" applyFill="1" applyBorder="1" applyAlignment="1">
      <alignment horizontal="center" vertical="center" wrapText="1"/>
    </xf>
    <xf numFmtId="0" fontId="1" fillId="9" borderId="12" xfId="0" applyFont="1" applyFill="1" applyBorder="1" applyAlignment="1">
      <alignment horizontal="center" vertical="center" wrapText="1"/>
    </xf>
    <xf numFmtId="2" fontId="1" fillId="9" borderId="12" xfId="0" applyNumberFormat="1" applyFont="1" applyFill="1" applyBorder="1" applyAlignment="1">
      <alignment horizontal="center" vertical="center" wrapText="1"/>
    </xf>
    <xf numFmtId="2" fontId="1" fillId="9" borderId="31" xfId="0" applyNumberFormat="1" applyFont="1" applyFill="1" applyBorder="1" applyAlignment="1">
      <alignment horizontal="center" vertical="center" wrapText="1"/>
    </xf>
    <xf numFmtId="0" fontId="1" fillId="6" borderId="16" xfId="0" applyFont="1" applyFill="1" applyBorder="1" applyAlignment="1">
      <alignment horizontal="center" vertical="center" wrapText="1"/>
    </xf>
    <xf numFmtId="2" fontId="1" fillId="6" borderId="16" xfId="0" applyNumberFormat="1" applyFont="1" applyFill="1" applyBorder="1" applyAlignment="1">
      <alignment horizontal="center" vertical="center" wrapText="1"/>
    </xf>
    <xf numFmtId="2" fontId="1" fillId="6" borderId="32" xfId="0" applyNumberFormat="1" applyFont="1" applyFill="1" applyBorder="1" applyAlignment="1">
      <alignment horizontal="center" vertical="center" wrapText="1"/>
    </xf>
    <xf numFmtId="2" fontId="1" fillId="0" borderId="18" xfId="0" applyNumberFormat="1" applyFont="1" applyBorder="1" applyAlignment="1">
      <alignment horizontal="center" vertical="center" wrapText="1"/>
    </xf>
    <xf numFmtId="2" fontId="1" fillId="0" borderId="24" xfId="0" applyNumberFormat="1" applyFont="1" applyBorder="1" applyAlignment="1">
      <alignment horizontal="center" vertical="center"/>
    </xf>
    <xf numFmtId="0" fontId="1" fillId="11" borderId="16" xfId="0" applyFont="1" applyFill="1" applyBorder="1" applyAlignment="1">
      <alignment horizontal="center" vertical="center" wrapText="1"/>
    </xf>
    <xf numFmtId="2" fontId="1" fillId="11" borderId="16" xfId="0" applyNumberFormat="1" applyFont="1" applyFill="1" applyBorder="1" applyAlignment="1">
      <alignment horizontal="center" vertical="center" wrapText="1"/>
    </xf>
    <xf numFmtId="2" fontId="1" fillId="11" borderId="32" xfId="0" applyNumberFormat="1" applyFont="1" applyFill="1" applyBorder="1" applyAlignment="1">
      <alignment horizontal="center" vertical="center" wrapText="1"/>
    </xf>
    <xf numFmtId="0" fontId="12" fillId="0" borderId="7" xfId="0" applyFont="1" applyBorder="1"/>
    <xf numFmtId="0" fontId="1" fillId="0" borderId="12" xfId="0" applyFont="1" applyBorder="1" applyAlignment="1">
      <alignment horizontal="center"/>
    </xf>
    <xf numFmtId="0" fontId="0" fillId="13" borderId="0" xfId="0" applyFill="1"/>
    <xf numFmtId="0" fontId="1" fillId="0" borderId="30" xfId="0" applyFont="1" applyBorder="1"/>
    <xf numFmtId="0" fontId="0" fillId="0" borderId="10" xfId="0" applyBorder="1"/>
    <xf numFmtId="0" fontId="0" fillId="0" borderId="11" xfId="0" applyBorder="1"/>
    <xf numFmtId="0" fontId="13" fillId="0" borderId="11" xfId="0" applyFont="1" applyBorder="1"/>
    <xf numFmtId="0" fontId="13" fillId="0" borderId="23" xfId="0" applyFont="1" applyBorder="1"/>
    <xf numFmtId="0" fontId="0" fillId="0" borderId="24" xfId="0" applyBorder="1"/>
    <xf numFmtId="0" fontId="13" fillId="0" borderId="24" xfId="0" applyFont="1" applyBorder="1" applyAlignment="1">
      <alignment horizontal="right"/>
    </xf>
    <xf numFmtId="0" fontId="0" fillId="0" borderId="7" xfId="0" applyBorder="1"/>
    <xf numFmtId="0" fontId="1" fillId="0" borderId="41" xfId="0" applyFont="1" applyFill="1" applyBorder="1" applyAlignment="1">
      <alignment vertical="center" wrapText="1"/>
    </xf>
    <xf numFmtId="0" fontId="1" fillId="0" borderId="20" xfId="0" applyFont="1" applyFill="1" applyBorder="1" applyAlignment="1">
      <alignment horizontal="center" vertical="center"/>
    </xf>
    <xf numFmtId="0" fontId="13" fillId="0" borderId="0" xfId="0" applyFont="1" applyBorder="1"/>
    <xf numFmtId="2" fontId="13" fillId="0" borderId="1" xfId="0" applyNumberFormat="1" applyFont="1" applyBorder="1"/>
    <xf numFmtId="0" fontId="2" fillId="4" borderId="9" xfId="0" applyFont="1" applyFill="1" applyBorder="1" applyAlignment="1">
      <alignment horizontal="left" vertical="center" wrapText="1"/>
    </xf>
    <xf numFmtId="0" fontId="15" fillId="0" borderId="11" xfId="0" applyFont="1" applyBorder="1"/>
    <xf numFmtId="0" fontId="15" fillId="0" borderId="23" xfId="0" applyFont="1" applyBorder="1"/>
    <xf numFmtId="0" fontId="15" fillId="0" borderId="0" xfId="0" applyFont="1" applyBorder="1"/>
    <xf numFmtId="0" fontId="15" fillId="0" borderId="8" xfId="0" applyFont="1" applyBorder="1" applyAlignment="1">
      <alignment vertical="top"/>
    </xf>
    <xf numFmtId="0" fontId="16" fillId="0" borderId="10" xfId="0" applyFont="1" applyBorder="1"/>
    <xf numFmtId="0" fontId="2" fillId="4" borderId="2" xfId="0" applyFont="1" applyFill="1" applyBorder="1" applyAlignment="1">
      <alignment horizontal="center" vertical="center" wrapText="1"/>
    </xf>
    <xf numFmtId="0" fontId="1" fillId="0" borderId="40" xfId="0" applyFont="1" applyFill="1" applyBorder="1" applyAlignment="1">
      <alignment vertical="center" wrapText="1"/>
    </xf>
    <xf numFmtId="0" fontId="1" fillId="0" borderId="19" xfId="0" applyFont="1" applyFill="1" applyBorder="1" applyAlignment="1">
      <alignment horizontal="center" vertical="center"/>
    </xf>
    <xf numFmtId="0" fontId="18" fillId="0" borderId="0" xfId="0" applyFont="1" applyFill="1"/>
    <xf numFmtId="0" fontId="18" fillId="13" borderId="0" xfId="0" applyFont="1" applyFill="1"/>
    <xf numFmtId="0" fontId="1" fillId="14" borderId="0" xfId="0" applyFont="1" applyFill="1" applyBorder="1" applyAlignment="1">
      <alignment horizontal="center" vertical="center"/>
    </xf>
    <xf numFmtId="0" fontId="2" fillId="14" borderId="0" xfId="0" applyFont="1" applyFill="1" applyBorder="1" applyAlignment="1">
      <alignment horizontal="center" vertical="center" wrapText="1"/>
    </xf>
    <xf numFmtId="2" fontId="2" fillId="14" borderId="18" xfId="0" applyNumberFormat="1" applyFont="1" applyFill="1" applyBorder="1" applyAlignment="1">
      <alignment horizontal="center" vertical="center" wrapText="1"/>
    </xf>
    <xf numFmtId="2" fontId="2" fillId="14" borderId="0" xfId="0" applyNumberFormat="1" applyFont="1" applyFill="1" applyBorder="1" applyAlignment="1">
      <alignment horizontal="center" vertical="center" wrapText="1"/>
    </xf>
    <xf numFmtId="0" fontId="1" fillId="16" borderId="0" xfId="0" applyFont="1" applyFill="1" applyBorder="1" applyAlignment="1">
      <alignment horizontal="center" vertical="center"/>
    </xf>
    <xf numFmtId="0" fontId="2" fillId="16" borderId="0" xfId="0" applyFont="1" applyFill="1" applyBorder="1" applyAlignment="1">
      <alignment horizontal="center" vertical="center" wrapText="1"/>
    </xf>
    <xf numFmtId="2" fontId="2" fillId="16" borderId="18" xfId="0" applyNumberFormat="1" applyFont="1" applyFill="1" applyBorder="1" applyAlignment="1">
      <alignment horizontal="center" vertical="center" wrapText="1"/>
    </xf>
    <xf numFmtId="2" fontId="2" fillId="16" borderId="0" xfId="0" applyNumberFormat="1" applyFont="1" applyFill="1" applyBorder="1" applyAlignment="1">
      <alignment horizontal="center" vertical="center" wrapText="1"/>
    </xf>
    <xf numFmtId="0" fontId="27" fillId="16" borderId="0" xfId="0" applyFont="1" applyFill="1" applyBorder="1" applyAlignment="1">
      <alignment horizontal="center" vertical="center"/>
    </xf>
    <xf numFmtId="0" fontId="28" fillId="6" borderId="16" xfId="0" applyFont="1" applyFill="1" applyBorder="1" applyAlignment="1">
      <alignment horizontal="center" vertical="center" wrapText="1"/>
    </xf>
    <xf numFmtId="0" fontId="28" fillId="8" borderId="12" xfId="0" applyFont="1" applyFill="1" applyBorder="1" applyAlignment="1">
      <alignment horizontal="center" vertical="center" wrapText="1"/>
    </xf>
    <xf numFmtId="0" fontId="29" fillId="9" borderId="12" xfId="0" applyFont="1" applyFill="1" applyBorder="1" applyAlignment="1">
      <alignment horizontal="center" vertical="center" wrapText="1"/>
    </xf>
    <xf numFmtId="0" fontId="1" fillId="10" borderId="19" xfId="0" applyFont="1" applyFill="1" applyBorder="1" applyAlignment="1">
      <alignment horizontal="center" vertical="center"/>
    </xf>
    <xf numFmtId="0" fontId="2" fillId="10" borderId="46" xfId="0" applyFont="1" applyFill="1" applyBorder="1" applyAlignment="1">
      <alignment vertical="center" wrapText="1"/>
    </xf>
    <xf numFmtId="0" fontId="2" fillId="10" borderId="19" xfId="0" applyFont="1" applyFill="1" applyBorder="1" applyAlignment="1">
      <alignment horizontal="center" vertical="center" wrapText="1"/>
    </xf>
    <xf numFmtId="2" fontId="2" fillId="10" borderId="19" xfId="0" applyNumberFormat="1" applyFont="1" applyFill="1" applyBorder="1" applyAlignment="1">
      <alignment horizontal="center" vertical="center" wrapText="1"/>
    </xf>
    <xf numFmtId="2" fontId="2" fillId="10" borderId="26" xfId="0" applyNumberFormat="1" applyFont="1" applyFill="1" applyBorder="1" applyAlignment="1">
      <alignment horizontal="center" vertical="center" wrapText="1"/>
    </xf>
    <xf numFmtId="0" fontId="1" fillId="0" borderId="0" xfId="0" applyFont="1" applyBorder="1" applyAlignment="1">
      <alignment horizontal="center"/>
    </xf>
    <xf numFmtId="0" fontId="1" fillId="5" borderId="0"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46" xfId="0" applyFont="1" applyBorder="1" applyAlignment="1">
      <alignment vertical="center" wrapText="1"/>
    </xf>
    <xf numFmtId="0" fontId="1" fillId="0" borderId="19" xfId="0" applyFont="1" applyBorder="1" applyAlignment="1">
      <alignment horizontal="center" vertical="center"/>
    </xf>
    <xf numFmtId="0" fontId="1" fillId="0" borderId="19" xfId="0" applyFont="1" applyBorder="1" applyAlignment="1">
      <alignment horizontal="center"/>
    </xf>
    <xf numFmtId="0" fontId="7" fillId="11" borderId="33" xfId="0" applyFont="1" applyFill="1" applyBorder="1" applyAlignment="1">
      <alignment horizontal="left" vertical="center" wrapText="1"/>
    </xf>
    <xf numFmtId="0" fontId="7" fillId="11" borderId="8" xfId="0" applyFont="1" applyFill="1" applyBorder="1" applyAlignment="1">
      <alignment horizontal="left" vertical="center" wrapText="1"/>
    </xf>
    <xf numFmtId="0" fontId="2" fillId="16" borderId="8" xfId="0" applyFont="1" applyFill="1" applyBorder="1" applyAlignment="1">
      <alignment vertical="center" wrapText="1"/>
    </xf>
    <xf numFmtId="2" fontId="2" fillId="16" borderId="28" xfId="0" applyNumberFormat="1" applyFont="1" applyFill="1" applyBorder="1" applyAlignment="1">
      <alignment horizontal="center" vertical="center" wrapText="1"/>
    </xf>
    <xf numFmtId="0" fontId="1" fillId="0" borderId="46" xfId="0" applyFont="1" applyFill="1" applyBorder="1"/>
    <xf numFmtId="0" fontId="1" fillId="0" borderId="30" xfId="0" applyFont="1" applyFill="1" applyBorder="1" applyAlignment="1">
      <alignment wrapText="1"/>
    </xf>
    <xf numFmtId="0" fontId="1" fillId="0" borderId="8" xfId="0" applyFont="1" applyFill="1" applyBorder="1"/>
    <xf numFmtId="0" fontId="2" fillId="14" borderId="8" xfId="0" applyFont="1" applyFill="1" applyBorder="1" applyAlignment="1">
      <alignment vertical="center" wrapText="1"/>
    </xf>
    <xf numFmtId="0" fontId="7" fillId="11" borderId="12" xfId="0" applyFont="1" applyFill="1" applyBorder="1" applyAlignment="1">
      <alignment horizontal="left" vertical="center" wrapText="1"/>
    </xf>
    <xf numFmtId="0" fontId="2" fillId="11" borderId="42" xfId="0" applyFont="1" applyFill="1" applyBorder="1" applyAlignment="1">
      <alignment vertical="center" wrapText="1"/>
    </xf>
    <xf numFmtId="0" fontId="1" fillId="11" borderId="39" xfId="0" applyFont="1" applyFill="1" applyBorder="1" applyAlignment="1">
      <alignment horizontal="center" vertical="center"/>
    </xf>
    <xf numFmtId="0" fontId="2" fillId="11" borderId="39" xfId="0" applyFont="1" applyFill="1" applyBorder="1" applyAlignment="1">
      <alignment horizontal="center" vertical="center" wrapText="1"/>
    </xf>
    <xf numFmtId="2" fontId="2" fillId="11" borderId="39" xfId="0" applyNumberFormat="1" applyFont="1" applyFill="1" applyBorder="1" applyAlignment="1">
      <alignment horizontal="center" vertical="center" wrapText="1"/>
    </xf>
    <xf numFmtId="2" fontId="2" fillId="11" borderId="45" xfId="0" applyNumberFormat="1" applyFont="1" applyFill="1" applyBorder="1" applyAlignment="1">
      <alignment horizontal="center" vertical="center" wrapText="1"/>
    </xf>
    <xf numFmtId="0" fontId="1" fillId="4" borderId="42" xfId="0" applyFont="1" applyFill="1" applyBorder="1" applyAlignment="1">
      <alignment horizontal="center" vertical="center"/>
    </xf>
    <xf numFmtId="0" fontId="2" fillId="4" borderId="15" xfId="0" applyFont="1" applyFill="1" applyBorder="1" applyAlignment="1">
      <alignment horizontal="center" vertical="center" wrapText="1"/>
    </xf>
    <xf numFmtId="2" fontId="2" fillId="4" borderId="15" xfId="0" applyNumberFormat="1" applyFont="1" applyFill="1" applyBorder="1" applyAlignment="1">
      <alignment horizontal="center" vertical="center" wrapText="1"/>
    </xf>
    <xf numFmtId="2" fontId="2" fillId="4" borderId="13" xfId="0" applyNumberFormat="1" applyFont="1" applyFill="1" applyBorder="1" applyAlignment="1">
      <alignment horizontal="center" vertical="center" wrapText="1"/>
    </xf>
    <xf numFmtId="0" fontId="2" fillId="13" borderId="7" xfId="0" applyFont="1" applyFill="1" applyBorder="1" applyAlignment="1">
      <alignment horizontal="right" vertical="center" wrapText="1"/>
    </xf>
    <xf numFmtId="2" fontId="33" fillId="14" borderId="18"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2" fillId="2" borderId="25" xfId="0" applyFont="1" applyFill="1" applyBorder="1" applyAlignment="1">
      <alignment horizontal="left" vertical="center"/>
    </xf>
    <xf numFmtId="0" fontId="2" fillId="17" borderId="25" xfId="0" applyFont="1" applyFill="1" applyBorder="1" applyAlignment="1">
      <alignment horizontal="left" vertical="center" wrapText="1"/>
    </xf>
    <xf numFmtId="0" fontId="0" fillId="0" borderId="0" xfId="0" applyAlignment="1">
      <alignment wrapText="1"/>
    </xf>
    <xf numFmtId="0" fontId="35" fillId="0" borderId="0" xfId="0" applyFont="1"/>
    <xf numFmtId="0" fontId="2" fillId="5" borderId="18" xfId="0" applyFont="1" applyFill="1" applyBorder="1" applyAlignment="1">
      <alignment horizontal="center" vertical="center" wrapText="1"/>
    </xf>
    <xf numFmtId="0" fontId="2" fillId="5" borderId="28" xfId="0" applyFont="1" applyFill="1" applyBorder="1" applyAlignment="1">
      <alignment horizontal="center" vertical="center"/>
    </xf>
    <xf numFmtId="0" fontId="1" fillId="0" borderId="18" xfId="0" applyFont="1" applyBorder="1" applyAlignment="1">
      <alignment horizontal="center" vertical="center" wrapText="1"/>
    </xf>
    <xf numFmtId="0" fontId="2" fillId="4" borderId="5" xfId="0" applyFont="1" applyFill="1" applyBorder="1" applyAlignment="1">
      <alignment horizontal="center" vertical="center" wrapText="1"/>
    </xf>
    <xf numFmtId="0" fontId="2" fillId="5" borderId="38" xfId="0" applyFont="1" applyFill="1" applyBorder="1" applyAlignment="1">
      <alignment horizontal="center" vertical="center"/>
    </xf>
    <xf numFmtId="0" fontId="1" fillId="0" borderId="9"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7" xfId="0" applyFont="1" applyBorder="1" applyAlignment="1" applyProtection="1">
      <alignment vertical="top" wrapText="1"/>
      <protection locked="0"/>
    </xf>
    <xf numFmtId="0" fontId="1" fillId="0" borderId="15" xfId="0" applyFont="1" applyBorder="1" applyAlignment="1">
      <alignment horizontal="center" vertical="center"/>
    </xf>
    <xf numFmtId="0" fontId="37" fillId="5" borderId="14" xfId="0" applyFont="1" applyFill="1" applyBorder="1" applyAlignment="1">
      <alignment horizontal="center" vertical="center"/>
    </xf>
    <xf numFmtId="0" fontId="1" fillId="0" borderId="14" xfId="0" applyFont="1" applyBorder="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1" fillId="5" borderId="14" xfId="0" applyFont="1" applyFill="1" applyBorder="1" applyAlignment="1" applyProtection="1">
      <alignment horizontal="center" vertical="center"/>
      <protection locked="0"/>
    </xf>
    <xf numFmtId="0" fontId="2" fillId="4" borderId="34" xfId="0" applyFont="1" applyFill="1" applyBorder="1" applyAlignment="1">
      <alignment horizontal="right" vertical="center" wrapText="1"/>
    </xf>
    <xf numFmtId="0" fontId="2" fillId="4" borderId="21" xfId="0" applyFont="1" applyFill="1" applyBorder="1" applyAlignment="1">
      <alignment horizontal="right" vertical="center" wrapText="1"/>
    </xf>
    <xf numFmtId="0" fontId="2" fillId="4" borderId="22" xfId="0" applyFont="1" applyFill="1" applyBorder="1" applyAlignment="1">
      <alignment horizontal="right" vertical="center" wrapText="1"/>
    </xf>
    <xf numFmtId="0" fontId="2" fillId="3" borderId="33" xfId="0" applyFont="1" applyFill="1" applyBorder="1" applyAlignment="1">
      <alignment horizontal="right" vertical="center" wrapText="1"/>
    </xf>
    <xf numFmtId="0" fontId="2" fillId="3" borderId="14" xfId="0" applyFont="1" applyFill="1" applyBorder="1" applyAlignment="1">
      <alignment horizontal="right" vertical="center" wrapText="1"/>
    </xf>
    <xf numFmtId="2" fontId="2" fillId="2" borderId="33"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4" borderId="34" xfId="0" applyFont="1" applyFill="1" applyBorder="1" applyAlignment="1">
      <alignment horizontal="center"/>
    </xf>
    <xf numFmtId="0" fontId="1" fillId="4" borderId="21" xfId="0" applyFont="1" applyFill="1" applyBorder="1" applyAlignment="1">
      <alignment horizontal="center"/>
    </xf>
    <xf numFmtId="0" fontId="1" fillId="4" borderId="43" xfId="0" applyFont="1" applyFill="1" applyBorder="1" applyAlignment="1">
      <alignment horizontal="center"/>
    </xf>
    <xf numFmtId="0" fontId="2" fillId="4" borderId="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6" borderId="34" xfId="0" applyFont="1" applyFill="1" applyBorder="1" applyAlignment="1">
      <alignment horizontal="right" vertical="center" wrapText="1"/>
    </xf>
    <xf numFmtId="0" fontId="2" fillId="6" borderId="21" xfId="0" applyFont="1" applyFill="1" applyBorder="1" applyAlignment="1">
      <alignment horizontal="right" vertical="center" wrapText="1"/>
    </xf>
    <xf numFmtId="0" fontId="2" fillId="6" borderId="22" xfId="0" applyFont="1" applyFill="1" applyBorder="1" applyAlignment="1">
      <alignment horizontal="right" vertical="center" wrapText="1"/>
    </xf>
    <xf numFmtId="0" fontId="2" fillId="8" borderId="25" xfId="0" applyFont="1" applyFill="1" applyBorder="1" applyAlignment="1">
      <alignment horizontal="right" vertical="center" wrapText="1"/>
    </xf>
    <xf numFmtId="0" fontId="2" fillId="8" borderId="15" xfId="0" applyFont="1" applyFill="1" applyBorder="1" applyAlignment="1">
      <alignment horizontal="right" vertical="center" wrapText="1"/>
    </xf>
    <xf numFmtId="0" fontId="2" fillId="8" borderId="13" xfId="0" applyFont="1" applyFill="1" applyBorder="1" applyAlignment="1">
      <alignment horizontal="right" vertical="center" wrapText="1"/>
    </xf>
    <xf numFmtId="0" fontId="2" fillId="9" borderId="25" xfId="0" applyFont="1" applyFill="1" applyBorder="1" applyAlignment="1">
      <alignment horizontal="right" vertical="center" wrapText="1"/>
    </xf>
    <xf numFmtId="0" fontId="2" fillId="9" borderId="15" xfId="0" applyFont="1" applyFill="1" applyBorder="1" applyAlignment="1">
      <alignment horizontal="right" vertical="center" wrapText="1"/>
    </xf>
    <xf numFmtId="0" fontId="2" fillId="9" borderId="13" xfId="0" applyFont="1" applyFill="1" applyBorder="1" applyAlignment="1">
      <alignment horizontal="right" vertical="center" wrapText="1"/>
    </xf>
    <xf numFmtId="0" fontId="2" fillId="4" borderId="33" xfId="0" applyFont="1" applyFill="1" applyBorder="1" applyAlignment="1">
      <alignment horizontal="right" vertical="center" wrapText="1"/>
    </xf>
    <xf numFmtId="0" fontId="2" fillId="4" borderId="14" xfId="0" applyFont="1" applyFill="1" applyBorder="1" applyAlignment="1">
      <alignment horizontal="right" vertical="center" wrapText="1"/>
    </xf>
    <xf numFmtId="0" fontId="2" fillId="4" borderId="17" xfId="0" applyFont="1" applyFill="1" applyBorder="1" applyAlignment="1">
      <alignment horizontal="right" vertical="center" wrapText="1"/>
    </xf>
    <xf numFmtId="0" fontId="2" fillId="17" borderId="40" xfId="0" applyFont="1" applyFill="1" applyBorder="1" applyAlignment="1">
      <alignment horizontal="left" vertical="top" wrapText="1"/>
    </xf>
    <xf numFmtId="0" fontId="2" fillId="17" borderId="39" xfId="0" applyFont="1" applyFill="1" applyBorder="1" applyAlignment="1">
      <alignment horizontal="left" vertical="top" wrapText="1"/>
    </xf>
    <xf numFmtId="0" fontId="2" fillId="17" borderId="44" xfId="0" applyFont="1" applyFill="1" applyBorder="1" applyAlignment="1">
      <alignment horizontal="left" vertical="top" wrapText="1"/>
    </xf>
    <xf numFmtId="0" fontId="11" fillId="0" borderId="33" xfId="1"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7" fillId="5" borderId="19" xfId="0" applyFont="1" applyFill="1" applyBorder="1" applyAlignment="1">
      <alignment horizontal="center" vertical="center"/>
    </xf>
    <xf numFmtId="0" fontId="37" fillId="5" borderId="20" xfId="0" applyFont="1" applyFill="1" applyBorder="1" applyAlignment="1">
      <alignment horizontal="center" vertical="center"/>
    </xf>
    <xf numFmtId="0" fontId="1" fillId="0" borderId="12" xfId="0" applyFont="1" applyBorder="1" applyAlignment="1" applyProtection="1">
      <alignment horizontal="center" vertical="center" wrapText="1"/>
      <protection locked="0"/>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0" fillId="7" borderId="35" xfId="0" applyFont="1" applyFill="1" applyBorder="1" applyAlignment="1">
      <alignment horizontal="left" vertical="center" wrapText="1"/>
    </xf>
    <xf numFmtId="0" fontId="20" fillId="7" borderId="36" xfId="0" applyFont="1" applyFill="1" applyBorder="1" applyAlignment="1">
      <alignment horizontal="left" vertical="center" wrapText="1"/>
    </xf>
    <xf numFmtId="0" fontId="20" fillId="7" borderId="37" xfId="0" applyFont="1" applyFill="1" applyBorder="1" applyAlignment="1">
      <alignment horizontal="left" vertical="center" wrapText="1"/>
    </xf>
    <xf numFmtId="0" fontId="37" fillId="5" borderId="18" xfId="0" applyFont="1" applyFill="1" applyBorder="1" applyAlignment="1">
      <alignment horizontal="center" vertical="center"/>
    </xf>
    <xf numFmtId="0" fontId="32" fillId="14" borderId="40" xfId="0" applyFont="1" applyFill="1" applyBorder="1" applyAlignment="1">
      <alignment horizontal="center" vertical="center" wrapText="1"/>
    </xf>
    <xf numFmtId="0" fontId="31" fillId="14" borderId="39" xfId="0" applyFont="1" applyFill="1" applyBorder="1" applyAlignment="1">
      <alignment horizontal="center" vertical="center" wrapText="1"/>
    </xf>
    <xf numFmtId="0" fontId="31" fillId="14" borderId="44" xfId="0" applyFont="1" applyFill="1" applyBorder="1" applyAlignment="1">
      <alignment horizontal="center" vertical="center" wrapText="1"/>
    </xf>
    <xf numFmtId="0" fontId="2" fillId="15" borderId="33" xfId="0" applyFont="1" applyFill="1" applyBorder="1" applyAlignment="1">
      <alignment horizontal="center" vertical="center" wrapText="1"/>
    </xf>
    <xf numFmtId="0" fontId="2" fillId="15" borderId="14" xfId="0" applyFont="1" applyFill="1" applyBorder="1" applyAlignment="1">
      <alignment horizontal="center" vertical="center" wrapText="1"/>
    </xf>
    <xf numFmtId="0" fontId="2" fillId="15" borderId="38"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1" fillId="0" borderId="13" xfId="0" applyFont="1" applyBorder="1" applyAlignment="1" applyProtection="1">
      <alignment horizontal="center" vertical="center" wrapText="1"/>
      <protection locked="0"/>
    </xf>
    <xf numFmtId="0" fontId="2" fillId="2" borderId="2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1" fillId="0" borderId="19"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32" fillId="15" borderId="40"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1" fillId="15" borderId="44" xfId="0" applyFont="1" applyFill="1" applyBorder="1" applyAlignment="1">
      <alignment horizontal="center" vertical="center" wrapText="1"/>
    </xf>
    <xf numFmtId="0" fontId="2" fillId="15" borderId="33" xfId="0" applyFont="1" applyFill="1" applyBorder="1" applyAlignment="1">
      <alignment horizontal="left" vertical="center" wrapText="1" indent="1"/>
    </xf>
    <xf numFmtId="0" fontId="2" fillId="15" borderId="14" xfId="0" applyFont="1" applyFill="1" applyBorder="1" applyAlignment="1">
      <alignment horizontal="left" vertical="center" wrapText="1" indent="1"/>
    </xf>
    <xf numFmtId="0" fontId="2" fillId="15" borderId="38" xfId="0" applyFont="1" applyFill="1" applyBorder="1" applyAlignment="1">
      <alignment horizontal="left" vertical="center" wrapText="1" indent="1"/>
    </xf>
    <xf numFmtId="0" fontId="37" fillId="5" borderId="19" xfId="0" applyFont="1" applyFill="1" applyBorder="1" applyAlignment="1">
      <alignment horizontal="center" vertical="center" wrapText="1"/>
    </xf>
    <xf numFmtId="0" fontId="37" fillId="5" borderId="20"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1" fillId="11" borderId="19" xfId="0" applyFont="1" applyFill="1" applyBorder="1" applyAlignment="1" applyProtection="1">
      <alignment horizontal="center" vertical="center" wrapText="1"/>
      <protection locked="0"/>
    </xf>
    <xf numFmtId="0" fontId="1" fillId="11" borderId="20" xfId="0" applyFont="1" applyFill="1" applyBorder="1" applyAlignment="1" applyProtection="1">
      <alignment horizontal="center" vertical="center" wrapText="1"/>
      <protection locked="0"/>
    </xf>
    <xf numFmtId="0" fontId="1" fillId="11" borderId="18"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2" fillId="5" borderId="44"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38" xfId="0" applyFont="1" applyFill="1" applyBorder="1" applyAlignment="1">
      <alignment horizontal="center" vertical="center"/>
    </xf>
    <xf numFmtId="0" fontId="19" fillId="7" borderId="10"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19" fillId="7" borderId="23" xfId="0" applyFont="1" applyFill="1" applyBorder="1" applyAlignment="1">
      <alignment horizontal="left" vertical="center" wrapText="1"/>
    </xf>
    <xf numFmtId="0" fontId="1" fillId="5" borderId="12" xfId="0" applyFont="1" applyFill="1" applyBorder="1" applyAlignment="1" applyProtection="1">
      <alignment horizontal="center" vertical="center"/>
      <protection locked="0"/>
    </xf>
    <xf numFmtId="0" fontId="2" fillId="18" borderId="25" xfId="0" applyFont="1" applyFill="1" applyBorder="1" applyAlignment="1">
      <alignment horizontal="left" vertical="center" wrapText="1"/>
    </xf>
    <xf numFmtId="0" fontId="2" fillId="18" borderId="15" xfId="0" applyFont="1" applyFill="1" applyBorder="1" applyAlignment="1">
      <alignment horizontal="left" vertical="center" wrapText="1"/>
    </xf>
    <xf numFmtId="0" fontId="2" fillId="18" borderId="29" xfId="0" applyFont="1" applyFill="1" applyBorder="1" applyAlignment="1">
      <alignment horizontal="left" vertical="center" wrapText="1"/>
    </xf>
    <xf numFmtId="0" fontId="1" fillId="0" borderId="20"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2" fillId="18" borderId="33"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2" fillId="18" borderId="38" xfId="0" applyFont="1" applyFill="1" applyBorder="1" applyAlignment="1">
      <alignment horizontal="left" vertical="center" wrapText="1"/>
    </xf>
    <xf numFmtId="0" fontId="7" fillId="11" borderId="19" xfId="0" applyFont="1" applyFill="1" applyBorder="1" applyAlignment="1" applyProtection="1">
      <alignment horizontal="center" vertical="center" wrapText="1"/>
      <protection locked="0"/>
    </xf>
    <xf numFmtId="0" fontId="7" fillId="11" borderId="20" xfId="0" applyFont="1" applyFill="1" applyBorder="1" applyAlignment="1" applyProtection="1">
      <alignment horizontal="center" vertical="center" wrapText="1"/>
      <protection locked="0"/>
    </xf>
    <xf numFmtId="0" fontId="7" fillId="11" borderId="18" xfId="0" applyFont="1" applyFill="1" applyBorder="1" applyAlignment="1" applyProtection="1">
      <alignment horizontal="center" vertical="center" wrapText="1"/>
      <protection locked="0"/>
    </xf>
    <xf numFmtId="0" fontId="2" fillId="8" borderId="25" xfId="0" applyFont="1" applyFill="1" applyBorder="1" applyAlignment="1">
      <alignment horizontal="left" vertical="center" wrapText="1"/>
    </xf>
    <xf numFmtId="0" fontId="2" fillId="8" borderId="15" xfId="0" applyFont="1" applyFill="1" applyBorder="1" applyAlignment="1">
      <alignment horizontal="left" vertical="center" wrapText="1"/>
    </xf>
    <xf numFmtId="0" fontId="2" fillId="8" borderId="29" xfId="0" applyFont="1" applyFill="1" applyBorder="1" applyAlignment="1">
      <alignment horizontal="left" vertical="center" wrapText="1"/>
    </xf>
    <xf numFmtId="0" fontId="1"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11" fillId="0" borderId="33" xfId="1" applyFont="1" applyFill="1" applyBorder="1" applyAlignment="1">
      <alignment horizontal="left" vertical="center"/>
    </xf>
    <xf numFmtId="0" fontId="11" fillId="0" borderId="14" xfId="1" applyFont="1" applyFill="1" applyBorder="1" applyAlignment="1">
      <alignment horizontal="left" vertical="center"/>
    </xf>
    <xf numFmtId="0" fontId="11" fillId="0" borderId="38" xfId="1" applyFont="1" applyFill="1" applyBorder="1" applyAlignment="1">
      <alignment horizontal="left" vertical="center"/>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8" borderId="40"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 fillId="8" borderId="44" xfId="0" applyFont="1" applyFill="1" applyBorder="1" applyAlignment="1">
      <alignment horizontal="left" vertical="center" wrapText="1"/>
    </xf>
    <xf numFmtId="0" fontId="1" fillId="0" borderId="7"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9"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2" fillId="8" borderId="14" xfId="0" applyFont="1" applyFill="1" applyBorder="1" applyAlignment="1">
      <alignment horizontal="left" vertical="center" wrapText="1"/>
    </xf>
    <xf numFmtId="0" fontId="3" fillId="14" borderId="9" xfId="0" applyFont="1" applyFill="1" applyBorder="1" applyAlignment="1">
      <alignment horizontal="center" vertical="center"/>
    </xf>
    <xf numFmtId="0" fontId="3" fillId="14" borderId="3" xfId="0" applyFont="1" applyFill="1" applyBorder="1" applyAlignment="1">
      <alignment horizontal="center" vertical="center"/>
    </xf>
    <xf numFmtId="0" fontId="3" fillId="14" borderId="2" xfId="0" applyFont="1" applyFill="1" applyBorder="1" applyAlignment="1">
      <alignment horizontal="center" vertical="center"/>
    </xf>
    <xf numFmtId="0" fontId="1" fillId="0" borderId="9" xfId="0"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1" fillId="0" borderId="2" xfId="0"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1" fillId="0" borderId="24" xfId="0" applyFont="1" applyBorder="1" applyAlignment="1" applyProtection="1">
      <alignment horizontal="left" wrapText="1"/>
      <protection locked="0"/>
    </xf>
    <xf numFmtId="0" fontId="4" fillId="4" borderId="25"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4" borderId="25" xfId="0" applyFont="1" applyFill="1" applyBorder="1" applyAlignment="1">
      <alignment horizontal="left" vertical="center"/>
    </xf>
    <xf numFmtId="0" fontId="4" fillId="4" borderId="15" xfId="0" applyFont="1" applyFill="1" applyBorder="1" applyAlignment="1">
      <alignment horizontal="left" vertical="center"/>
    </xf>
    <xf numFmtId="0" fontId="4" fillId="4" borderId="29" xfId="0" applyFont="1" applyFill="1" applyBorder="1" applyAlignment="1">
      <alignment horizontal="left" vertical="center"/>
    </xf>
    <xf numFmtId="0" fontId="1" fillId="4" borderId="40" xfId="0" applyFont="1" applyFill="1" applyBorder="1" applyAlignment="1">
      <alignment horizontal="left" vertical="center" wrapText="1"/>
    </xf>
    <xf numFmtId="0" fontId="1" fillId="4" borderId="39"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2" fillId="5" borderId="25"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2" fillId="5" borderId="38" xfId="0" applyFont="1" applyFill="1" applyBorder="1" applyAlignment="1">
      <alignment horizontal="left" vertical="center" wrapText="1"/>
    </xf>
    <xf numFmtId="0" fontId="1"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5" xfId="0" applyFont="1" applyBorder="1" applyAlignment="1">
      <alignment horizontal="center" vertical="center" wrapText="1"/>
    </xf>
    <xf numFmtId="0" fontId="2" fillId="0" borderId="2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 fillId="5" borderId="18" xfId="0" applyFont="1" applyFill="1" applyBorder="1" applyAlignment="1">
      <alignment horizontal="center" vertical="center"/>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3" fillId="12" borderId="9"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1" fillId="0" borderId="9" xfId="0" applyFont="1" applyBorder="1" applyAlignment="1">
      <alignment horizontal="left" wrapText="1"/>
    </xf>
    <xf numFmtId="0" fontId="1" fillId="0" borderId="3" xfId="0" applyFont="1" applyBorder="1" applyAlignment="1">
      <alignment horizontal="left" wrapText="1"/>
    </xf>
    <xf numFmtId="0" fontId="1" fillId="0" borderId="2" xfId="0" applyFont="1" applyBorder="1" applyAlignment="1">
      <alignment horizontal="left" wrapText="1"/>
    </xf>
    <xf numFmtId="0" fontId="1" fillId="4" borderId="9"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0" borderId="8" xfId="0" applyFont="1" applyBorder="1" applyAlignment="1">
      <alignment horizontal="left" wrapText="1"/>
    </xf>
    <xf numFmtId="0" fontId="1" fillId="0" borderId="0" xfId="0" applyFont="1" applyBorder="1" applyAlignment="1">
      <alignment horizontal="left" wrapText="1"/>
    </xf>
    <xf numFmtId="0" fontId="1" fillId="0" borderId="24" xfId="0" applyFont="1" applyBorder="1" applyAlignment="1">
      <alignment horizontal="left" wrapText="1"/>
    </xf>
    <xf numFmtId="0" fontId="15" fillId="0" borderId="7" xfId="0" applyFont="1" applyBorder="1" applyAlignment="1">
      <alignment horizontal="left" vertical="top" wrapText="1"/>
    </xf>
    <xf numFmtId="0" fontId="15" fillId="0" borderId="6" xfId="0" applyFont="1" applyBorder="1" applyAlignment="1">
      <alignment horizontal="left" vertical="top" wrapText="1"/>
    </xf>
    <xf numFmtId="0" fontId="15" fillId="0" borderId="5" xfId="0" applyFont="1" applyBorder="1" applyAlignment="1">
      <alignment horizontal="left" vertical="top" wrapText="1"/>
    </xf>
    <xf numFmtId="0" fontId="14" fillId="0" borderId="0" xfId="0" applyFont="1" applyBorder="1" applyAlignment="1">
      <alignment horizontal="left" vertical="top" wrapText="1"/>
    </xf>
    <xf numFmtId="0" fontId="2" fillId="5" borderId="33" xfId="0" applyFont="1" applyFill="1" applyBorder="1" applyAlignment="1">
      <alignment horizontal="left" vertical="center" wrapText="1"/>
    </xf>
    <xf numFmtId="0" fontId="15" fillId="0" borderId="8" xfId="0" applyFont="1" applyBorder="1" applyAlignment="1">
      <alignment horizontal="left" vertical="top" wrapText="1"/>
    </xf>
    <xf numFmtId="0" fontId="15" fillId="0" borderId="0" xfId="0" applyFont="1" applyBorder="1" applyAlignment="1">
      <alignment horizontal="left" vertical="top" wrapText="1"/>
    </xf>
    <xf numFmtId="0" fontId="2" fillId="5" borderId="35"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7" xfId="0" applyFont="1" applyFill="1" applyBorder="1" applyAlignment="1">
      <alignment horizontal="left" vertical="center" wrapText="1"/>
    </xf>
    <xf numFmtId="0" fontId="1" fillId="13" borderId="42" xfId="0" applyFont="1" applyFill="1" applyBorder="1" applyAlignment="1" applyProtection="1">
      <alignment horizontal="center" vertical="center"/>
      <protection locked="0"/>
    </xf>
    <xf numFmtId="0" fontId="0" fillId="0" borderId="33" xfId="0" applyBorder="1" applyProtection="1">
      <protection locked="0"/>
    </xf>
    <xf numFmtId="0" fontId="0" fillId="0" borderId="14" xfId="0" applyFont="1" applyBorder="1" applyAlignment="1" applyProtection="1">
      <alignment horizontal="center"/>
      <protection locked="0"/>
    </xf>
    <xf numFmtId="0" fontId="0" fillId="0" borderId="14" xfId="0" applyBorder="1" applyProtection="1">
      <protection locked="0"/>
    </xf>
    <xf numFmtId="0" fontId="5" fillId="0" borderId="38" xfId="0" applyFont="1" applyBorder="1" applyProtection="1">
      <protection locked="0"/>
    </xf>
    <xf numFmtId="0" fontId="0" fillId="0" borderId="25"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5" xfId="0" applyBorder="1" applyProtection="1">
      <protection locked="0"/>
    </xf>
    <xf numFmtId="0" fontId="0" fillId="0" borderId="15" xfId="0" applyFont="1" applyBorder="1" applyAlignment="1" applyProtection="1">
      <alignment horizontal="center"/>
      <protection locked="0"/>
    </xf>
    <xf numFmtId="0" fontId="0" fillId="0" borderId="15" xfId="0" applyBorder="1" applyProtection="1">
      <protection locked="0"/>
    </xf>
    <xf numFmtId="0" fontId="5" fillId="0" borderId="29" xfId="0" applyFont="1" applyBorder="1" applyProtection="1">
      <protection locked="0"/>
    </xf>
    <xf numFmtId="0" fontId="0" fillId="0" borderId="8" xfId="0" applyBorder="1" applyProtection="1">
      <protection locked="0"/>
    </xf>
    <xf numFmtId="0" fontId="0" fillId="0" borderId="0" xfId="0" applyFont="1" applyBorder="1" applyAlignment="1" applyProtection="1">
      <alignment horizontal="center"/>
      <protection locked="0"/>
    </xf>
    <xf numFmtId="0" fontId="0" fillId="0" borderId="0" xfId="0" applyBorder="1" applyProtection="1">
      <protection locked="0"/>
    </xf>
    <xf numFmtId="0" fontId="6" fillId="0" borderId="24" xfId="0" applyFont="1" applyBorder="1" applyProtection="1">
      <protection locked="0"/>
    </xf>
  </cellXfs>
  <cellStyles count="2">
    <cellStyle name="Hyperlink" xfId="1" builtinId="8"/>
    <cellStyle name="Normal" xfId="0" builtinId="0"/>
  </cellStyles>
  <dxfs count="40">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0000"/>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0000"/>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0000"/>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s>
  <tableStyles count="0" defaultTableStyle="TableStyleMedium9" defaultPivotStyle="PivotStyleLight16"/>
  <colors>
    <mruColors>
      <color rgb="FFEAEAEA"/>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161492</xdr:colOff>
      <xdr:row>38</xdr:row>
      <xdr:rowOff>180975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733617" cy="7419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rcc.dri.edu/summary/climsmut.html" TargetMode="External"/><Relationship Id="rId1" Type="http://schemas.openxmlformats.org/officeDocument/2006/relationships/hyperlink" Target="http://ir.library.oregonstate.edu/xmlui/bitstream/handle/1957/15143/BiologyEcologyManagementWesternJuniper.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171"/>
  <sheetViews>
    <sheetView tabSelected="1" view="pageBreakPreview" zoomScale="115" zoomScaleNormal="100" zoomScaleSheetLayoutView="115" workbookViewId="0">
      <selection activeCell="F155" sqref="F155"/>
    </sheetView>
  </sheetViews>
  <sheetFormatPr defaultRowHeight="15" x14ac:dyDescent="0.25"/>
  <cols>
    <col min="1" max="1" width="48.85546875" customWidth="1"/>
    <col min="2" max="2" width="9" style="2" customWidth="1"/>
    <col min="3" max="3" width="7.7109375" style="2" customWidth="1"/>
    <col min="4" max="6" width="7.7109375" customWidth="1"/>
    <col min="7" max="7" width="7.7109375" style="12" customWidth="1"/>
    <col min="8" max="8" width="9.140625" style="39"/>
  </cols>
  <sheetData>
    <row r="1" spans="1:20" ht="18.75" customHeight="1" thickBot="1" x14ac:dyDescent="0.3">
      <c r="A1" s="278" t="s">
        <v>173</v>
      </c>
      <c r="B1" s="279"/>
      <c r="C1" s="279"/>
      <c r="D1" s="279"/>
      <c r="E1" s="279"/>
      <c r="F1" s="279"/>
      <c r="G1" s="280"/>
    </row>
    <row r="2" spans="1:20" ht="15" customHeight="1" thickBot="1" x14ac:dyDescent="0.3">
      <c r="A2" s="149" t="s">
        <v>0</v>
      </c>
      <c r="B2" s="281" t="s">
        <v>4</v>
      </c>
      <c r="C2" s="282"/>
      <c r="D2" s="282"/>
      <c r="E2" s="282"/>
      <c r="F2" s="282"/>
      <c r="G2" s="283"/>
    </row>
    <row r="3" spans="1:20" ht="15" customHeight="1" thickBot="1" x14ac:dyDescent="0.3">
      <c r="A3" s="150" t="s">
        <v>41</v>
      </c>
      <c r="B3" s="281" t="s">
        <v>1</v>
      </c>
      <c r="C3" s="282"/>
      <c r="D3" s="282"/>
      <c r="E3" s="282"/>
      <c r="F3" s="282"/>
      <c r="G3" s="283"/>
    </row>
    <row r="4" spans="1:20" ht="15.75" customHeight="1" thickBot="1" x14ac:dyDescent="0.3">
      <c r="A4" s="150" t="s">
        <v>2</v>
      </c>
      <c r="B4" s="281" t="s">
        <v>3</v>
      </c>
      <c r="C4" s="282"/>
      <c r="D4" s="282"/>
      <c r="E4" s="282"/>
      <c r="F4" s="282"/>
      <c r="G4" s="283"/>
    </row>
    <row r="5" spans="1:20" ht="29.25" customHeight="1" thickBot="1" x14ac:dyDescent="0.3">
      <c r="A5" s="151" t="s">
        <v>172</v>
      </c>
      <c r="B5" s="271" t="s">
        <v>29</v>
      </c>
      <c r="C5" s="272"/>
      <c r="D5" s="272"/>
      <c r="E5" s="272"/>
      <c r="F5" s="272"/>
      <c r="G5" s="273"/>
    </row>
    <row r="6" spans="1:20" x14ac:dyDescent="0.25">
      <c r="A6" s="284" t="s">
        <v>11</v>
      </c>
      <c r="B6" s="285"/>
      <c r="C6" s="285"/>
      <c r="D6" s="285"/>
      <c r="E6" s="285"/>
      <c r="F6" s="285"/>
      <c r="G6" s="286"/>
    </row>
    <row r="7" spans="1:20" ht="15" customHeight="1" thickBot="1" x14ac:dyDescent="0.3">
      <c r="A7" s="265"/>
      <c r="B7" s="266"/>
      <c r="C7" s="266"/>
      <c r="D7" s="266"/>
      <c r="E7" s="266"/>
      <c r="F7" s="266"/>
      <c r="G7" s="267"/>
    </row>
    <row r="8" spans="1:20" ht="21" customHeight="1" thickBot="1" x14ac:dyDescent="0.3">
      <c r="A8" s="268" t="s">
        <v>170</v>
      </c>
      <c r="B8" s="269"/>
      <c r="C8" s="269"/>
      <c r="D8" s="269"/>
      <c r="E8" s="269"/>
      <c r="F8" s="269"/>
      <c r="G8" s="270"/>
    </row>
    <row r="9" spans="1:20" ht="50.25" customHeight="1" thickBot="1" x14ac:dyDescent="0.3">
      <c r="A9" s="271" t="s">
        <v>49</v>
      </c>
      <c r="B9" s="272"/>
      <c r="C9" s="272"/>
      <c r="D9" s="272"/>
      <c r="E9" s="272"/>
      <c r="F9" s="272"/>
      <c r="G9" s="273"/>
      <c r="J9" s="34"/>
    </row>
    <row r="10" spans="1:20" ht="21.75" customHeight="1" thickBot="1" x14ac:dyDescent="0.3">
      <c r="A10" s="274" t="s">
        <v>171</v>
      </c>
      <c r="B10" s="275"/>
      <c r="C10" s="275"/>
      <c r="D10" s="275"/>
      <c r="E10" s="275"/>
      <c r="F10" s="275"/>
      <c r="G10" s="276"/>
      <c r="T10" s="3"/>
    </row>
    <row r="11" spans="1:20" ht="24.75" customHeight="1" thickBot="1" x14ac:dyDescent="0.3">
      <c r="A11" s="13" t="s">
        <v>5</v>
      </c>
      <c r="B11" s="14" t="s">
        <v>8</v>
      </c>
      <c r="C11" s="14" t="s">
        <v>20</v>
      </c>
      <c r="D11" s="14" t="s">
        <v>9</v>
      </c>
      <c r="E11" s="147" t="s">
        <v>24</v>
      </c>
      <c r="F11" s="147" t="s">
        <v>7</v>
      </c>
      <c r="G11" s="1" t="s">
        <v>25</v>
      </c>
    </row>
    <row r="12" spans="1:20" ht="15" customHeight="1" x14ac:dyDescent="0.25">
      <c r="A12" s="198" t="s">
        <v>108</v>
      </c>
      <c r="B12" s="199"/>
      <c r="C12" s="199"/>
      <c r="D12" s="199"/>
      <c r="E12" s="199"/>
      <c r="F12" s="199"/>
      <c r="G12" s="200"/>
    </row>
    <row r="13" spans="1:20" s="8" customFormat="1" ht="28.5" customHeight="1" x14ac:dyDescent="0.25">
      <c r="A13" s="250" t="s">
        <v>164</v>
      </c>
      <c r="B13" s="277"/>
      <c r="C13" s="251"/>
      <c r="D13" s="251"/>
      <c r="E13" s="251"/>
      <c r="F13" s="251"/>
      <c r="G13" s="252"/>
      <c r="H13" s="40"/>
    </row>
    <row r="14" spans="1:20" s="8" customFormat="1" ht="12.75" customHeight="1" x14ac:dyDescent="0.25">
      <c r="A14" s="49" t="s">
        <v>176</v>
      </c>
      <c r="B14" s="32">
        <v>1</v>
      </c>
      <c r="C14" s="189">
        <v>3</v>
      </c>
      <c r="D14" s="191"/>
      <c r="E14" s="192">
        <f>D14*3</f>
        <v>0</v>
      </c>
      <c r="F14" s="211"/>
      <c r="G14" s="195">
        <f>F14*3</f>
        <v>0</v>
      </c>
      <c r="H14" s="40"/>
    </row>
    <row r="15" spans="1:20" s="8" customFormat="1" ht="12.75" customHeight="1" x14ac:dyDescent="0.25">
      <c r="A15" s="49" t="s">
        <v>202</v>
      </c>
      <c r="B15" s="32">
        <v>0.75</v>
      </c>
      <c r="C15" s="190"/>
      <c r="D15" s="191"/>
      <c r="E15" s="193"/>
      <c r="F15" s="211"/>
      <c r="G15" s="196"/>
      <c r="H15" s="40"/>
    </row>
    <row r="16" spans="1:20" s="8" customFormat="1" ht="12.75" customHeight="1" x14ac:dyDescent="0.25">
      <c r="A16" s="49" t="s">
        <v>178</v>
      </c>
      <c r="B16" s="32">
        <v>0.5</v>
      </c>
      <c r="C16" s="190"/>
      <c r="D16" s="191"/>
      <c r="E16" s="193"/>
      <c r="F16" s="211"/>
      <c r="G16" s="196"/>
      <c r="H16" s="45"/>
    </row>
    <row r="17" spans="1:16" s="8" customFormat="1" ht="12.75" customHeight="1" x14ac:dyDescent="0.25">
      <c r="A17" s="49" t="s">
        <v>57</v>
      </c>
      <c r="B17" s="32">
        <v>0.25</v>
      </c>
      <c r="C17" s="190"/>
      <c r="D17" s="191"/>
      <c r="E17" s="193"/>
      <c r="F17" s="211"/>
      <c r="G17" s="196"/>
      <c r="H17" s="40"/>
    </row>
    <row r="18" spans="1:16" s="8" customFormat="1" ht="12.75" customHeight="1" x14ac:dyDescent="0.25">
      <c r="A18" s="49" t="s">
        <v>198</v>
      </c>
      <c r="B18" s="32">
        <v>0</v>
      </c>
      <c r="C18" s="201"/>
      <c r="D18" s="191"/>
      <c r="E18" s="194"/>
      <c r="F18" s="211"/>
      <c r="G18" s="197"/>
      <c r="H18" s="41"/>
    </row>
    <row r="19" spans="1:16" s="3" customFormat="1" ht="30" customHeight="1" x14ac:dyDescent="0.25">
      <c r="A19" s="250" t="s">
        <v>109</v>
      </c>
      <c r="B19" s="251"/>
      <c r="C19" s="251"/>
      <c r="D19" s="251"/>
      <c r="E19" s="251"/>
      <c r="F19" s="251"/>
      <c r="G19" s="252"/>
      <c r="H19" s="51"/>
      <c r="I19" s="52"/>
    </row>
    <row r="20" spans="1:16" s="3" customFormat="1" ht="14.25" customHeight="1" x14ac:dyDescent="0.25">
      <c r="A20" s="31" t="s">
        <v>15</v>
      </c>
      <c r="B20" s="136">
        <v>1</v>
      </c>
      <c r="C20" s="189">
        <v>2</v>
      </c>
      <c r="D20" s="191"/>
      <c r="E20" s="192">
        <f>D20*2</f>
        <v>0</v>
      </c>
      <c r="F20" s="191"/>
      <c r="G20" s="195">
        <f>F20*2</f>
        <v>0</v>
      </c>
      <c r="H20" s="51"/>
    </row>
    <row r="21" spans="1:16" ht="14.25" customHeight="1" x14ac:dyDescent="0.25">
      <c r="A21" s="31" t="s">
        <v>104</v>
      </c>
      <c r="B21" s="136" t="s">
        <v>90</v>
      </c>
      <c r="C21" s="190"/>
      <c r="D21" s="191"/>
      <c r="E21" s="193"/>
      <c r="F21" s="191"/>
      <c r="G21" s="196"/>
      <c r="H21" s="43"/>
    </row>
    <row r="22" spans="1:16" ht="14.25" customHeight="1" x14ac:dyDescent="0.25">
      <c r="A22" s="31" t="s">
        <v>203</v>
      </c>
      <c r="B22" s="136" t="s">
        <v>100</v>
      </c>
      <c r="C22" s="190"/>
      <c r="D22" s="191"/>
      <c r="E22" s="193"/>
      <c r="F22" s="191"/>
      <c r="G22" s="196"/>
      <c r="H22" s="43"/>
    </row>
    <row r="23" spans="1:16" ht="14.25" customHeight="1" x14ac:dyDescent="0.25">
      <c r="A23" s="31" t="s">
        <v>103</v>
      </c>
      <c r="B23" s="136">
        <v>0.1</v>
      </c>
      <c r="C23" s="190"/>
      <c r="D23" s="191"/>
      <c r="E23" s="193"/>
      <c r="F23" s="191"/>
      <c r="G23" s="196"/>
      <c r="H23" s="43"/>
    </row>
    <row r="24" spans="1:16" ht="14.25" customHeight="1" x14ac:dyDescent="0.25">
      <c r="A24" s="31" t="s">
        <v>105</v>
      </c>
      <c r="B24" s="136">
        <v>0</v>
      </c>
      <c r="C24" s="201"/>
      <c r="D24" s="191"/>
      <c r="E24" s="194"/>
      <c r="F24" s="191"/>
      <c r="G24" s="197"/>
      <c r="H24" s="43"/>
    </row>
    <row r="25" spans="1:16" ht="17.25" customHeight="1" x14ac:dyDescent="0.25">
      <c r="A25" s="262" t="s">
        <v>165</v>
      </c>
      <c r="B25" s="263"/>
      <c r="C25" s="263"/>
      <c r="D25" s="263"/>
      <c r="E25" s="263"/>
      <c r="F25" s="263"/>
      <c r="G25" s="264"/>
      <c r="H25" s="253"/>
      <c r="I25" s="254"/>
      <c r="J25" s="254"/>
      <c r="K25" s="254"/>
      <c r="L25" s="254"/>
      <c r="M25" s="254"/>
      <c r="N25" s="254"/>
      <c r="O25" s="254"/>
      <c r="P25" s="254"/>
    </row>
    <row r="26" spans="1:16" ht="21" customHeight="1" x14ac:dyDescent="0.25">
      <c r="A26" s="256" t="s">
        <v>36</v>
      </c>
      <c r="B26" s="257"/>
      <c r="C26" s="257"/>
      <c r="D26" s="257"/>
      <c r="E26" s="257"/>
      <c r="F26" s="257"/>
      <c r="G26" s="258"/>
      <c r="H26" s="255"/>
      <c r="I26" s="254"/>
      <c r="J26" s="254"/>
      <c r="K26" s="254"/>
      <c r="L26" s="254"/>
      <c r="M26" s="254"/>
      <c r="N26" s="254"/>
      <c r="O26" s="254"/>
      <c r="P26" s="254"/>
    </row>
    <row r="27" spans="1:16" ht="12.75" customHeight="1" x14ac:dyDescent="0.25">
      <c r="A27" s="48" t="s">
        <v>50</v>
      </c>
      <c r="B27" s="32">
        <v>1</v>
      </c>
      <c r="C27" s="189">
        <v>3</v>
      </c>
      <c r="D27" s="191"/>
      <c r="E27" s="192">
        <f>D27*3</f>
        <v>0</v>
      </c>
      <c r="F27" s="215"/>
      <c r="G27" s="259">
        <f>F27*3</f>
        <v>0</v>
      </c>
      <c r="H27" s="255"/>
      <c r="I27" s="254"/>
      <c r="J27" s="254"/>
      <c r="K27" s="254"/>
      <c r="L27" s="254"/>
      <c r="M27" s="254"/>
      <c r="N27" s="254"/>
      <c r="O27" s="254"/>
      <c r="P27" s="254"/>
    </row>
    <row r="28" spans="1:16" ht="28.5" customHeight="1" x14ac:dyDescent="0.25">
      <c r="A28" s="48" t="s">
        <v>150</v>
      </c>
      <c r="B28" s="32" t="s">
        <v>89</v>
      </c>
      <c r="C28" s="190"/>
      <c r="D28" s="191"/>
      <c r="E28" s="193"/>
      <c r="F28" s="242"/>
      <c r="G28" s="260"/>
      <c r="H28" s="255"/>
      <c r="I28" s="254"/>
      <c r="J28" s="254"/>
      <c r="K28" s="254"/>
      <c r="L28" s="254"/>
      <c r="M28" s="254"/>
      <c r="N28" s="254"/>
      <c r="O28" s="254"/>
      <c r="P28" s="254"/>
    </row>
    <row r="29" spans="1:16" ht="24" customHeight="1" x14ac:dyDescent="0.25">
      <c r="A29" s="48" t="s">
        <v>149</v>
      </c>
      <c r="B29" s="32" t="s">
        <v>106</v>
      </c>
      <c r="C29" s="190"/>
      <c r="D29" s="191"/>
      <c r="E29" s="193"/>
      <c r="F29" s="242"/>
      <c r="G29" s="260"/>
      <c r="H29" s="255"/>
      <c r="I29" s="254"/>
      <c r="J29" s="254"/>
      <c r="K29" s="254"/>
      <c r="L29" s="254"/>
      <c r="M29" s="254"/>
      <c r="N29" s="254"/>
      <c r="O29" s="254"/>
      <c r="P29" s="254"/>
    </row>
    <row r="30" spans="1:16" ht="26.25" customHeight="1" x14ac:dyDescent="0.25">
      <c r="A30" s="48" t="s">
        <v>200</v>
      </c>
      <c r="B30" s="32" t="s">
        <v>96</v>
      </c>
      <c r="C30" s="190"/>
      <c r="D30" s="191"/>
      <c r="E30" s="193"/>
      <c r="F30" s="242"/>
      <c r="G30" s="260"/>
      <c r="H30" s="255"/>
      <c r="I30" s="254"/>
      <c r="J30" s="254"/>
      <c r="K30" s="254"/>
      <c r="L30" s="254"/>
      <c r="M30" s="254"/>
      <c r="N30" s="254"/>
      <c r="O30" s="254"/>
      <c r="P30" s="254"/>
    </row>
    <row r="31" spans="1:16" ht="24" x14ac:dyDescent="0.25">
      <c r="A31" s="48" t="s">
        <v>201</v>
      </c>
      <c r="B31" s="32">
        <v>0</v>
      </c>
      <c r="C31" s="201"/>
      <c r="D31" s="191"/>
      <c r="E31" s="194"/>
      <c r="F31" s="243"/>
      <c r="G31" s="261"/>
      <c r="H31" s="255"/>
      <c r="I31" s="254"/>
      <c r="J31" s="254"/>
      <c r="K31" s="254"/>
      <c r="L31" s="254"/>
      <c r="M31" s="254"/>
      <c r="N31" s="254"/>
      <c r="O31" s="254"/>
      <c r="P31" s="254"/>
    </row>
    <row r="32" spans="1:16" ht="33.75" customHeight="1" x14ac:dyDescent="0.25">
      <c r="A32" s="250" t="s">
        <v>110</v>
      </c>
      <c r="B32" s="251"/>
      <c r="C32" s="251"/>
      <c r="D32" s="251"/>
      <c r="E32" s="251"/>
      <c r="F32" s="251"/>
      <c r="G32" s="252"/>
    </row>
    <row r="33" spans="1:7" x14ac:dyDescent="0.25">
      <c r="A33" s="17" t="s">
        <v>205</v>
      </c>
      <c r="B33" s="9">
        <v>1</v>
      </c>
      <c r="C33" s="189">
        <v>1</v>
      </c>
      <c r="D33" s="191"/>
      <c r="E33" s="192">
        <f>D33*1</f>
        <v>0</v>
      </c>
      <c r="F33" s="191"/>
      <c r="G33" s="195">
        <f>F33*1</f>
        <v>0</v>
      </c>
    </row>
    <row r="34" spans="1:7" x14ac:dyDescent="0.25">
      <c r="A34" s="17" t="s">
        <v>86</v>
      </c>
      <c r="B34" s="9" t="s">
        <v>89</v>
      </c>
      <c r="C34" s="190"/>
      <c r="D34" s="191"/>
      <c r="E34" s="193"/>
      <c r="F34" s="191"/>
      <c r="G34" s="196"/>
    </row>
    <row r="35" spans="1:7" ht="12.75" customHeight="1" x14ac:dyDescent="0.25">
      <c r="A35" s="17" t="s">
        <v>87</v>
      </c>
      <c r="B35" s="9" t="s">
        <v>88</v>
      </c>
      <c r="C35" s="190"/>
      <c r="D35" s="191"/>
      <c r="E35" s="193"/>
      <c r="F35" s="191"/>
      <c r="G35" s="196"/>
    </row>
    <row r="36" spans="1:7" ht="12.75" customHeight="1" x14ac:dyDescent="0.25">
      <c r="A36" s="17" t="s">
        <v>204</v>
      </c>
      <c r="B36" s="9">
        <v>0</v>
      </c>
      <c r="C36" s="201"/>
      <c r="D36" s="191"/>
      <c r="E36" s="194"/>
      <c r="F36" s="191"/>
      <c r="G36" s="197"/>
    </row>
    <row r="37" spans="1:7" ht="15" customHeight="1" x14ac:dyDescent="0.25">
      <c r="A37" s="250" t="s">
        <v>111</v>
      </c>
      <c r="B37" s="251"/>
      <c r="C37" s="251"/>
      <c r="D37" s="251"/>
      <c r="E37" s="251"/>
      <c r="F37" s="251"/>
      <c r="G37" s="252"/>
    </row>
    <row r="38" spans="1:7" ht="12.75" customHeight="1" x14ac:dyDescent="0.25">
      <c r="A38" s="16" t="s">
        <v>6</v>
      </c>
      <c r="B38" s="9">
        <v>1</v>
      </c>
      <c r="C38" s="189">
        <v>2</v>
      </c>
      <c r="D38" s="191"/>
      <c r="E38" s="192">
        <f>D38*2</f>
        <v>0</v>
      </c>
      <c r="F38" s="191"/>
      <c r="G38" s="195">
        <f>F38*2</f>
        <v>0</v>
      </c>
    </row>
    <row r="39" spans="1:7" ht="12.75" customHeight="1" x14ac:dyDescent="0.25">
      <c r="A39" s="16" t="s">
        <v>40</v>
      </c>
      <c r="B39" s="9" t="s">
        <v>90</v>
      </c>
      <c r="C39" s="190"/>
      <c r="D39" s="191"/>
      <c r="E39" s="193"/>
      <c r="F39" s="191"/>
      <c r="G39" s="196"/>
    </row>
    <row r="40" spans="1:7" ht="12.75" customHeight="1" x14ac:dyDescent="0.25">
      <c r="A40" s="16" t="s">
        <v>37</v>
      </c>
      <c r="B40" s="9">
        <v>0.5</v>
      </c>
      <c r="C40" s="190"/>
      <c r="D40" s="191"/>
      <c r="E40" s="193"/>
      <c r="F40" s="191"/>
      <c r="G40" s="196"/>
    </row>
    <row r="41" spans="1:7" ht="12.75" customHeight="1" x14ac:dyDescent="0.25">
      <c r="A41" s="16" t="s">
        <v>38</v>
      </c>
      <c r="B41" s="9" t="s">
        <v>88</v>
      </c>
      <c r="C41" s="190"/>
      <c r="D41" s="191"/>
      <c r="E41" s="193"/>
      <c r="F41" s="191"/>
      <c r="G41" s="196"/>
    </row>
    <row r="42" spans="1:7" ht="12.75" customHeight="1" x14ac:dyDescent="0.25">
      <c r="A42" s="16" t="s">
        <v>39</v>
      </c>
      <c r="B42" s="9">
        <v>0</v>
      </c>
      <c r="C42" s="201"/>
      <c r="D42" s="191"/>
      <c r="E42" s="194"/>
      <c r="F42" s="191"/>
      <c r="G42" s="197"/>
    </row>
    <row r="43" spans="1:7" ht="36" customHeight="1" x14ac:dyDescent="0.25">
      <c r="A43" s="250" t="s">
        <v>112</v>
      </c>
      <c r="B43" s="251"/>
      <c r="C43" s="251"/>
      <c r="D43" s="251"/>
      <c r="E43" s="251"/>
      <c r="F43" s="251"/>
      <c r="G43" s="252"/>
    </row>
    <row r="44" spans="1:7" ht="12.75" customHeight="1" x14ac:dyDescent="0.25">
      <c r="A44" s="17" t="s">
        <v>46</v>
      </c>
      <c r="B44" s="9">
        <v>1</v>
      </c>
      <c r="C44" s="189">
        <v>0.5</v>
      </c>
      <c r="D44" s="191"/>
      <c r="E44" s="192">
        <f>D44*0.5</f>
        <v>0</v>
      </c>
      <c r="F44" s="191"/>
      <c r="G44" s="195">
        <f>F44*0.5</f>
        <v>0</v>
      </c>
    </row>
    <row r="45" spans="1:7" ht="12.75" customHeight="1" x14ac:dyDescent="0.25">
      <c r="A45" s="17" t="s">
        <v>26</v>
      </c>
      <c r="B45" s="9">
        <v>0.75</v>
      </c>
      <c r="C45" s="190"/>
      <c r="D45" s="191"/>
      <c r="E45" s="193"/>
      <c r="F45" s="191"/>
      <c r="G45" s="196"/>
    </row>
    <row r="46" spans="1:7" ht="24" customHeight="1" x14ac:dyDescent="0.25">
      <c r="A46" s="16" t="s">
        <v>27</v>
      </c>
      <c r="B46" s="9">
        <v>0.5</v>
      </c>
      <c r="C46" s="190"/>
      <c r="D46" s="191"/>
      <c r="E46" s="193"/>
      <c r="F46" s="191"/>
      <c r="G46" s="196"/>
    </row>
    <row r="47" spans="1:7" ht="21.75" customHeight="1" x14ac:dyDescent="0.25">
      <c r="A47" s="16" t="s">
        <v>28</v>
      </c>
      <c r="B47" s="9">
        <v>0.25</v>
      </c>
      <c r="C47" s="190"/>
      <c r="D47" s="191"/>
      <c r="E47" s="193"/>
      <c r="F47" s="191"/>
      <c r="G47" s="196"/>
    </row>
    <row r="48" spans="1:7" ht="12.75" customHeight="1" x14ac:dyDescent="0.25">
      <c r="A48" s="16" t="s">
        <v>31</v>
      </c>
      <c r="B48" s="9">
        <v>0</v>
      </c>
      <c r="C48" s="201"/>
      <c r="D48" s="191"/>
      <c r="E48" s="194"/>
      <c r="F48" s="191"/>
      <c r="G48" s="197"/>
    </row>
    <row r="49" spans="1:8" ht="15" customHeight="1" x14ac:dyDescent="0.25">
      <c r="A49" s="250" t="s">
        <v>113</v>
      </c>
      <c r="B49" s="251"/>
      <c r="C49" s="251"/>
      <c r="D49" s="251"/>
      <c r="E49" s="251"/>
      <c r="F49" s="251"/>
      <c r="G49" s="252"/>
    </row>
    <row r="50" spans="1:8" ht="12.75" customHeight="1" x14ac:dyDescent="0.25">
      <c r="A50" s="18" t="s">
        <v>16</v>
      </c>
      <c r="B50" s="9">
        <v>1</v>
      </c>
      <c r="C50" s="189">
        <v>0.5</v>
      </c>
      <c r="D50" s="191"/>
      <c r="E50" s="192">
        <f>D50*0.5</f>
        <v>0</v>
      </c>
      <c r="F50" s="191"/>
      <c r="G50" s="195">
        <f>F50*0.5</f>
        <v>0</v>
      </c>
    </row>
    <row r="51" spans="1:8" ht="22.5" customHeight="1" x14ac:dyDescent="0.25">
      <c r="A51" s="16" t="s">
        <v>17</v>
      </c>
      <c r="B51" s="9">
        <v>0.5</v>
      </c>
      <c r="C51" s="190"/>
      <c r="D51" s="191"/>
      <c r="E51" s="193"/>
      <c r="F51" s="191"/>
      <c r="G51" s="196"/>
    </row>
    <row r="52" spans="1:8" ht="24" customHeight="1" x14ac:dyDescent="0.25">
      <c r="A52" s="16" t="s">
        <v>18</v>
      </c>
      <c r="B52" s="9">
        <v>0.25</v>
      </c>
      <c r="C52" s="190"/>
      <c r="D52" s="191"/>
      <c r="E52" s="193"/>
      <c r="F52" s="191"/>
      <c r="G52" s="196"/>
    </row>
    <row r="53" spans="1:8" ht="24" customHeight="1" x14ac:dyDescent="0.25">
      <c r="A53" s="16" t="s">
        <v>19</v>
      </c>
      <c r="B53" s="9">
        <v>0</v>
      </c>
      <c r="C53" s="201"/>
      <c r="D53" s="191"/>
      <c r="E53" s="194"/>
      <c r="F53" s="191"/>
      <c r="G53" s="197"/>
    </row>
    <row r="54" spans="1:8" ht="15.75" thickBot="1" x14ac:dyDescent="0.3">
      <c r="A54" s="19" t="s">
        <v>130</v>
      </c>
      <c r="B54" s="10"/>
      <c r="C54" s="10"/>
      <c r="D54" s="6"/>
      <c r="E54" s="46">
        <f>SUM(E14,E20,E27,E33,E38,E44,E50)/12</f>
        <v>0</v>
      </c>
      <c r="F54" s="6"/>
      <c r="G54" s="47">
        <f>SUM(G14,G20,G27,G33,G38,G44,G50)/12</f>
        <v>0</v>
      </c>
    </row>
    <row r="55" spans="1:8" ht="32.25" customHeight="1" x14ac:dyDescent="0.35">
      <c r="A55" s="235" t="s">
        <v>114</v>
      </c>
      <c r="B55" s="236"/>
      <c r="C55" s="236"/>
      <c r="D55" s="236"/>
      <c r="E55" s="236"/>
      <c r="F55" s="236"/>
      <c r="G55" s="237"/>
      <c r="H55" s="91"/>
    </row>
    <row r="56" spans="1:8" s="69" customFormat="1" ht="34.5" customHeight="1" x14ac:dyDescent="0.35">
      <c r="A56" s="244" t="s">
        <v>151</v>
      </c>
      <c r="B56" s="245"/>
      <c r="C56" s="245"/>
      <c r="D56" s="245"/>
      <c r="E56" s="245"/>
      <c r="F56" s="245"/>
      <c r="G56" s="246"/>
      <c r="H56" s="92"/>
    </row>
    <row r="57" spans="1:8" s="69" customFormat="1" ht="26.25" customHeight="1" x14ac:dyDescent="0.35">
      <c r="A57" s="116" t="s">
        <v>158</v>
      </c>
      <c r="B57" s="32" t="s">
        <v>157</v>
      </c>
      <c r="C57" s="189">
        <v>2</v>
      </c>
      <c r="D57" s="247"/>
      <c r="E57" s="192">
        <f>D57*2</f>
        <v>0</v>
      </c>
      <c r="F57" s="215"/>
      <c r="G57" s="195">
        <f>F57*2</f>
        <v>0</v>
      </c>
      <c r="H57" s="92"/>
    </row>
    <row r="58" spans="1:8" s="69" customFormat="1" ht="18.75" customHeight="1" x14ac:dyDescent="0.35">
      <c r="A58" s="116" t="s">
        <v>154</v>
      </c>
      <c r="B58" s="32" t="s">
        <v>156</v>
      </c>
      <c r="C58" s="190"/>
      <c r="D58" s="248"/>
      <c r="E58" s="193"/>
      <c r="F58" s="242"/>
      <c r="G58" s="196"/>
      <c r="H58" s="92"/>
    </row>
    <row r="59" spans="1:8" s="69" customFormat="1" ht="37.5" customHeight="1" x14ac:dyDescent="0.35">
      <c r="A59" s="117" t="s">
        <v>207</v>
      </c>
      <c r="B59" s="90" t="s">
        <v>155</v>
      </c>
      <c r="C59" s="190"/>
      <c r="D59" s="248"/>
      <c r="E59" s="193"/>
      <c r="F59" s="242"/>
      <c r="G59" s="196"/>
      <c r="H59" s="92"/>
    </row>
    <row r="60" spans="1:8" s="69" customFormat="1" ht="18" customHeight="1" x14ac:dyDescent="0.35">
      <c r="A60" s="124" t="s">
        <v>153</v>
      </c>
      <c r="B60" s="32">
        <v>0.1</v>
      </c>
      <c r="C60" s="190"/>
      <c r="D60" s="248"/>
      <c r="E60" s="193"/>
      <c r="F60" s="242"/>
      <c r="G60" s="196"/>
      <c r="H60" s="92"/>
    </row>
    <row r="61" spans="1:8" s="69" customFormat="1" ht="16.5" customHeight="1" x14ac:dyDescent="0.35">
      <c r="A61" s="124" t="s">
        <v>152</v>
      </c>
      <c r="B61" s="32">
        <v>0</v>
      </c>
      <c r="C61" s="201"/>
      <c r="D61" s="249"/>
      <c r="E61" s="194"/>
      <c r="F61" s="243"/>
      <c r="G61" s="197"/>
      <c r="H61" s="92"/>
    </row>
    <row r="62" spans="1:8" s="8" customFormat="1" ht="15" customHeight="1" x14ac:dyDescent="0.25">
      <c r="A62" s="239" t="s">
        <v>161</v>
      </c>
      <c r="B62" s="240"/>
      <c r="C62" s="240"/>
      <c r="D62" s="240"/>
      <c r="E62" s="240"/>
      <c r="F62" s="240"/>
      <c r="G62" s="241"/>
      <c r="H62" s="40"/>
    </row>
    <row r="63" spans="1:8" s="8" customFormat="1" ht="12.75" customHeight="1" x14ac:dyDescent="0.25">
      <c r="A63" s="49" t="s">
        <v>176</v>
      </c>
      <c r="B63" s="32">
        <v>1</v>
      </c>
      <c r="C63" s="189">
        <v>2</v>
      </c>
      <c r="D63" s="215"/>
      <c r="E63" s="192">
        <f>D63*2</f>
        <v>0</v>
      </c>
      <c r="F63" s="215"/>
      <c r="G63" s="195">
        <f>F63*2</f>
        <v>0</v>
      </c>
      <c r="H63" s="40"/>
    </row>
    <row r="64" spans="1:8" s="8" customFormat="1" ht="12.75" customHeight="1" x14ac:dyDescent="0.25">
      <c r="A64" s="49" t="s">
        <v>177</v>
      </c>
      <c r="B64" s="32">
        <v>0.75</v>
      </c>
      <c r="C64" s="190"/>
      <c r="D64" s="242"/>
      <c r="E64" s="193"/>
      <c r="F64" s="242"/>
      <c r="G64" s="196"/>
      <c r="H64" s="40"/>
    </row>
    <row r="65" spans="1:8" s="8" customFormat="1" ht="12.75" customHeight="1" x14ac:dyDescent="0.25">
      <c r="A65" s="49" t="s">
        <v>178</v>
      </c>
      <c r="B65" s="32">
        <v>0.5</v>
      </c>
      <c r="C65" s="190"/>
      <c r="D65" s="242"/>
      <c r="E65" s="193"/>
      <c r="F65" s="242"/>
      <c r="G65" s="196"/>
      <c r="H65" s="45"/>
    </row>
    <row r="66" spans="1:8" s="8" customFormat="1" ht="12.75" customHeight="1" x14ac:dyDescent="0.25">
      <c r="A66" s="49" t="s">
        <v>57</v>
      </c>
      <c r="B66" s="32">
        <v>0.25</v>
      </c>
      <c r="C66" s="190"/>
      <c r="D66" s="242"/>
      <c r="E66" s="193"/>
      <c r="F66" s="242"/>
      <c r="G66" s="196"/>
      <c r="H66" s="40"/>
    </row>
    <row r="67" spans="1:8" s="8" customFormat="1" ht="12.75" customHeight="1" x14ac:dyDescent="0.25">
      <c r="A67" s="49" t="s">
        <v>198</v>
      </c>
      <c r="B67" s="32">
        <v>0</v>
      </c>
      <c r="C67" s="201"/>
      <c r="D67" s="243"/>
      <c r="E67" s="194"/>
      <c r="F67" s="243"/>
      <c r="G67" s="197"/>
      <c r="H67" s="41"/>
    </row>
    <row r="68" spans="1:8" s="3" customFormat="1" ht="15" customHeight="1" x14ac:dyDescent="0.25">
      <c r="A68" s="239" t="s">
        <v>125</v>
      </c>
      <c r="B68" s="240"/>
      <c r="C68" s="240"/>
      <c r="D68" s="240"/>
      <c r="E68" s="240"/>
      <c r="F68" s="240"/>
      <c r="G68" s="241"/>
      <c r="H68" s="42"/>
    </row>
    <row r="69" spans="1:8" ht="12.75" customHeight="1" x14ac:dyDescent="0.25">
      <c r="A69" s="15" t="s">
        <v>194</v>
      </c>
      <c r="B69" s="9">
        <v>1</v>
      </c>
      <c r="C69" s="189">
        <v>1</v>
      </c>
      <c r="D69" s="215"/>
      <c r="E69" s="192">
        <f>D69*1</f>
        <v>0</v>
      </c>
      <c r="F69" s="229"/>
      <c r="G69" s="195">
        <f>F69*1</f>
        <v>0</v>
      </c>
    </row>
    <row r="70" spans="1:8" ht="12.75" customHeight="1" x14ac:dyDescent="0.25">
      <c r="A70" s="15" t="s">
        <v>193</v>
      </c>
      <c r="B70" s="9" t="s">
        <v>89</v>
      </c>
      <c r="C70" s="190"/>
      <c r="D70" s="242"/>
      <c r="E70" s="193"/>
      <c r="F70" s="230"/>
      <c r="G70" s="196"/>
    </row>
    <row r="71" spans="1:8" ht="12.75" customHeight="1" x14ac:dyDescent="0.25">
      <c r="A71" s="15" t="s">
        <v>192</v>
      </c>
      <c r="B71" s="9" t="s">
        <v>88</v>
      </c>
      <c r="C71" s="190"/>
      <c r="D71" s="242"/>
      <c r="E71" s="193"/>
      <c r="F71" s="230"/>
      <c r="G71" s="196"/>
    </row>
    <row r="72" spans="1:8" ht="13.5" customHeight="1" x14ac:dyDescent="0.25">
      <c r="A72" s="15" t="s">
        <v>199</v>
      </c>
      <c r="B72" s="9">
        <v>0</v>
      </c>
      <c r="C72" s="201"/>
      <c r="D72" s="243"/>
      <c r="E72" s="194"/>
      <c r="F72" s="231"/>
      <c r="G72" s="197"/>
    </row>
    <row r="73" spans="1:8" ht="56.25" customHeight="1" x14ac:dyDescent="0.25">
      <c r="A73" s="15"/>
      <c r="B73" s="152"/>
      <c r="C73" s="153"/>
      <c r="D73" s="154"/>
      <c r="E73" s="155"/>
      <c r="F73" s="156"/>
      <c r="G73" s="148"/>
    </row>
    <row r="74" spans="1:8" s="3" customFormat="1" x14ac:dyDescent="0.25">
      <c r="A74" s="239" t="s">
        <v>162</v>
      </c>
      <c r="B74" s="240"/>
      <c r="C74" s="240"/>
      <c r="D74" s="240"/>
      <c r="E74" s="240"/>
      <c r="F74" s="240"/>
      <c r="G74" s="241"/>
      <c r="H74" s="42"/>
    </row>
    <row r="75" spans="1:8" ht="12.75" customHeight="1" x14ac:dyDescent="0.25">
      <c r="A75" s="49" t="s">
        <v>197</v>
      </c>
      <c r="B75" s="50" t="s">
        <v>188</v>
      </c>
      <c r="C75" s="223">
        <v>2</v>
      </c>
      <c r="D75" s="226"/>
      <c r="E75" s="192">
        <f>D75*2</f>
        <v>0</v>
      </c>
      <c r="F75" s="229"/>
      <c r="G75" s="195">
        <f>F75*2</f>
        <v>0</v>
      </c>
    </row>
    <row r="76" spans="1:8" x14ac:dyDescent="0.25">
      <c r="A76" s="49" t="s">
        <v>115</v>
      </c>
      <c r="B76" s="50" t="s">
        <v>174</v>
      </c>
      <c r="C76" s="224"/>
      <c r="D76" s="227"/>
      <c r="E76" s="193"/>
      <c r="F76" s="230"/>
      <c r="G76" s="196"/>
    </row>
    <row r="77" spans="1:8" ht="12.75" customHeight="1" x14ac:dyDescent="0.25">
      <c r="A77" s="49" t="s">
        <v>175</v>
      </c>
      <c r="B77" s="50" t="s">
        <v>95</v>
      </c>
      <c r="C77" s="224"/>
      <c r="D77" s="227"/>
      <c r="E77" s="193"/>
      <c r="F77" s="230"/>
      <c r="G77" s="196"/>
    </row>
    <row r="78" spans="1:8" ht="12.75" customHeight="1" x14ac:dyDescent="0.25">
      <c r="A78" s="49" t="s">
        <v>117</v>
      </c>
      <c r="B78" s="50" t="s">
        <v>96</v>
      </c>
      <c r="C78" s="224"/>
      <c r="D78" s="227"/>
      <c r="E78" s="193"/>
      <c r="F78" s="230"/>
      <c r="G78" s="196"/>
    </row>
    <row r="79" spans="1:8" s="3" customFormat="1" ht="15" customHeight="1" x14ac:dyDescent="0.25">
      <c r="A79" s="49" t="s">
        <v>116</v>
      </c>
      <c r="B79" s="50">
        <v>0</v>
      </c>
      <c r="C79" s="225"/>
      <c r="D79" s="228"/>
      <c r="E79" s="194"/>
      <c r="F79" s="231"/>
      <c r="G79" s="197"/>
      <c r="H79" s="42"/>
    </row>
    <row r="80" spans="1:8" ht="23.25" customHeight="1" x14ac:dyDescent="0.25">
      <c r="A80" s="239" t="s">
        <v>126</v>
      </c>
      <c r="B80" s="240"/>
      <c r="C80" s="240"/>
      <c r="D80" s="240"/>
      <c r="E80" s="240"/>
      <c r="F80" s="240"/>
      <c r="G80" s="241"/>
    </row>
    <row r="81" spans="1:8" ht="12.75" customHeight="1" x14ac:dyDescent="0.25">
      <c r="A81" s="16" t="s">
        <v>118</v>
      </c>
      <c r="B81" s="9" t="s">
        <v>188</v>
      </c>
      <c r="C81" s="189">
        <v>2</v>
      </c>
      <c r="D81" s="215"/>
      <c r="E81" s="192">
        <f>D81*2</f>
        <v>0</v>
      </c>
      <c r="F81" s="215"/>
      <c r="G81" s="195">
        <f>F81*2</f>
        <v>0</v>
      </c>
    </row>
    <row r="82" spans="1:8" ht="12.75" customHeight="1" x14ac:dyDescent="0.25">
      <c r="A82" s="16" t="s">
        <v>119</v>
      </c>
      <c r="B82" s="9" t="s">
        <v>196</v>
      </c>
      <c r="C82" s="190"/>
      <c r="D82" s="242"/>
      <c r="E82" s="193"/>
      <c r="F82" s="242"/>
      <c r="G82" s="196"/>
    </row>
    <row r="83" spans="1:8" ht="12.75" customHeight="1" x14ac:dyDescent="0.25">
      <c r="A83" s="16" t="s">
        <v>180</v>
      </c>
      <c r="B83" s="9" t="s">
        <v>88</v>
      </c>
      <c r="C83" s="190"/>
      <c r="D83" s="242"/>
      <c r="E83" s="193"/>
      <c r="F83" s="242"/>
      <c r="G83" s="196"/>
    </row>
    <row r="84" spans="1:8" ht="15.75" customHeight="1" x14ac:dyDescent="0.25">
      <c r="A84" s="16" t="s">
        <v>179</v>
      </c>
      <c r="B84" s="9">
        <v>0</v>
      </c>
      <c r="C84" s="201"/>
      <c r="D84" s="243"/>
      <c r="E84" s="194"/>
      <c r="F84" s="243"/>
      <c r="G84" s="197"/>
    </row>
    <row r="85" spans="1:8" s="8" customFormat="1" ht="45.75" customHeight="1" thickBot="1" x14ac:dyDescent="0.3">
      <c r="A85" s="118" t="s">
        <v>123</v>
      </c>
      <c r="B85" s="97"/>
      <c r="C85" s="101">
        <f>SUM(C57,C69,C63,C75,C81)</f>
        <v>9</v>
      </c>
      <c r="D85" s="98"/>
      <c r="E85" s="99">
        <f>SUM(E57,E63,E69,E75,E81)/9</f>
        <v>0</v>
      </c>
      <c r="F85" s="100"/>
      <c r="G85" s="119">
        <f>SUM(G57,G63,G69,G75,G81)/9</f>
        <v>0</v>
      </c>
      <c r="H85" s="41"/>
    </row>
    <row r="86" spans="1:8" s="8" customFormat="1" ht="39.75" customHeight="1" thickBot="1" x14ac:dyDescent="0.3">
      <c r="A86" s="235" t="s">
        <v>159</v>
      </c>
      <c r="B86" s="236"/>
      <c r="C86" s="236"/>
      <c r="D86" s="236"/>
      <c r="E86" s="236"/>
      <c r="F86" s="236"/>
      <c r="G86" s="237"/>
      <c r="H86" s="41"/>
    </row>
    <row r="87" spans="1:8" ht="18.75" thickBot="1" x14ac:dyDescent="0.3">
      <c r="A87" s="140" t="s">
        <v>127</v>
      </c>
      <c r="B87" s="137" t="s">
        <v>8</v>
      </c>
      <c r="C87" s="137" t="s">
        <v>66</v>
      </c>
      <c r="D87" s="137" t="s">
        <v>9</v>
      </c>
      <c r="E87" s="138" t="s">
        <v>24</v>
      </c>
      <c r="F87" s="138" t="s">
        <v>7</v>
      </c>
      <c r="G87" s="139" t="s">
        <v>25</v>
      </c>
    </row>
    <row r="88" spans="1:8" s="3" customFormat="1" x14ac:dyDescent="0.25">
      <c r="A88" s="15" t="s">
        <v>195</v>
      </c>
      <c r="B88" s="9">
        <v>1</v>
      </c>
      <c r="C88" s="189">
        <v>1</v>
      </c>
      <c r="D88" s="191"/>
      <c r="E88" s="192">
        <f>D88*1</f>
        <v>0</v>
      </c>
      <c r="F88" s="238"/>
      <c r="G88" s="232">
        <f>F88*1</f>
        <v>0</v>
      </c>
      <c r="H88" s="42"/>
    </row>
    <row r="89" spans="1:8" x14ac:dyDescent="0.25">
      <c r="A89" s="15" t="s">
        <v>193</v>
      </c>
      <c r="B89" s="9" t="s">
        <v>89</v>
      </c>
      <c r="C89" s="190"/>
      <c r="D89" s="191"/>
      <c r="E89" s="193"/>
      <c r="F89" s="238"/>
      <c r="G89" s="233"/>
    </row>
    <row r="90" spans="1:8" x14ac:dyDescent="0.25">
      <c r="A90" s="15" t="s">
        <v>192</v>
      </c>
      <c r="B90" s="9" t="s">
        <v>88</v>
      </c>
      <c r="C90" s="190"/>
      <c r="D90" s="191"/>
      <c r="E90" s="193"/>
      <c r="F90" s="238"/>
      <c r="G90" s="233"/>
    </row>
    <row r="91" spans="1:8" ht="19.5" customHeight="1" x14ac:dyDescent="0.25">
      <c r="A91" s="15" t="s">
        <v>97</v>
      </c>
      <c r="B91" s="9">
        <v>0</v>
      </c>
      <c r="C91" s="201"/>
      <c r="D91" s="191"/>
      <c r="E91" s="194"/>
      <c r="F91" s="238"/>
      <c r="G91" s="234"/>
    </row>
    <row r="92" spans="1:8" x14ac:dyDescent="0.25">
      <c r="A92" s="212" t="s">
        <v>163</v>
      </c>
      <c r="B92" s="213"/>
      <c r="C92" s="213"/>
      <c r="D92" s="213"/>
      <c r="E92" s="213"/>
      <c r="F92" s="213"/>
      <c r="G92" s="214"/>
    </row>
    <row r="93" spans="1:8" x14ac:dyDescent="0.25">
      <c r="A93" s="49" t="s">
        <v>189</v>
      </c>
      <c r="B93" s="50" t="s">
        <v>188</v>
      </c>
      <c r="C93" s="223">
        <v>2</v>
      </c>
      <c r="D93" s="226"/>
      <c r="E93" s="192">
        <f>D93*2</f>
        <v>0</v>
      </c>
      <c r="F93" s="229"/>
      <c r="G93" s="232">
        <f>F93*2</f>
        <v>0</v>
      </c>
    </row>
    <row r="94" spans="1:8" x14ac:dyDescent="0.25">
      <c r="A94" s="49" t="s">
        <v>92</v>
      </c>
      <c r="B94" s="50" t="s">
        <v>187</v>
      </c>
      <c r="C94" s="224"/>
      <c r="D94" s="227"/>
      <c r="E94" s="193"/>
      <c r="F94" s="230"/>
      <c r="G94" s="233"/>
    </row>
    <row r="95" spans="1:8" ht="15" customHeight="1" x14ac:dyDescent="0.25">
      <c r="A95" s="49" t="s">
        <v>191</v>
      </c>
      <c r="B95" s="50">
        <v>0.5</v>
      </c>
      <c r="C95" s="224"/>
      <c r="D95" s="227"/>
      <c r="E95" s="193"/>
      <c r="F95" s="230"/>
      <c r="G95" s="233"/>
      <c r="H95" s="43"/>
    </row>
    <row r="96" spans="1:8" ht="12.75" customHeight="1" x14ac:dyDescent="0.25">
      <c r="A96" s="49" t="s">
        <v>190</v>
      </c>
      <c r="B96" s="50" t="s">
        <v>96</v>
      </c>
      <c r="C96" s="224"/>
      <c r="D96" s="227"/>
      <c r="E96" s="193"/>
      <c r="F96" s="230"/>
      <c r="G96" s="233"/>
      <c r="H96" s="43"/>
    </row>
    <row r="97" spans="1:8" ht="15.75" customHeight="1" x14ac:dyDescent="0.25">
      <c r="A97" s="49" t="s">
        <v>91</v>
      </c>
      <c r="B97" s="50">
        <v>0</v>
      </c>
      <c r="C97" s="225"/>
      <c r="D97" s="228"/>
      <c r="E97" s="194"/>
      <c r="F97" s="231"/>
      <c r="G97" s="234"/>
      <c r="H97" s="43"/>
    </row>
    <row r="98" spans="1:8" s="3" customFormat="1" ht="25.5" customHeight="1" x14ac:dyDescent="0.2">
      <c r="A98" s="212" t="s">
        <v>128</v>
      </c>
      <c r="B98" s="213"/>
      <c r="C98" s="213"/>
      <c r="D98" s="213"/>
      <c r="E98" s="213"/>
      <c r="F98" s="213"/>
      <c r="G98" s="214"/>
      <c r="H98" s="44"/>
    </row>
    <row r="99" spans="1:8" ht="16.5" customHeight="1" x14ac:dyDescent="0.25">
      <c r="A99" s="16" t="s">
        <v>94</v>
      </c>
      <c r="B99" s="9">
        <v>1</v>
      </c>
      <c r="C99" s="189">
        <v>2</v>
      </c>
      <c r="D99" s="191"/>
      <c r="E99" s="192">
        <f>D99*2</f>
        <v>0</v>
      </c>
      <c r="F99" s="211"/>
      <c r="G99" s="195">
        <f>F99*2</f>
        <v>0</v>
      </c>
    </row>
    <row r="100" spans="1:8" ht="15.75" customHeight="1" x14ac:dyDescent="0.25">
      <c r="A100" s="16" t="s">
        <v>93</v>
      </c>
      <c r="B100" s="9" t="s">
        <v>89</v>
      </c>
      <c r="C100" s="190"/>
      <c r="D100" s="191"/>
      <c r="E100" s="193"/>
      <c r="F100" s="211"/>
      <c r="G100" s="196"/>
    </row>
    <row r="101" spans="1:8" ht="16.5" customHeight="1" x14ac:dyDescent="0.25">
      <c r="A101" s="16" t="s">
        <v>180</v>
      </c>
      <c r="B101" s="9" t="s">
        <v>88</v>
      </c>
      <c r="C101" s="190"/>
      <c r="D101" s="191"/>
      <c r="E101" s="193"/>
      <c r="F101" s="211"/>
      <c r="G101" s="196"/>
    </row>
    <row r="102" spans="1:8" ht="17.25" customHeight="1" x14ac:dyDescent="0.25">
      <c r="A102" s="113" t="s">
        <v>181</v>
      </c>
      <c r="B102" s="114">
        <v>0</v>
      </c>
      <c r="C102" s="190"/>
      <c r="D102" s="215"/>
      <c r="E102" s="193"/>
      <c r="F102" s="216"/>
      <c r="G102" s="196"/>
    </row>
    <row r="103" spans="1:8" ht="24" customHeight="1" x14ac:dyDescent="0.25">
      <c r="A103" s="217" t="s">
        <v>140</v>
      </c>
      <c r="B103" s="218"/>
      <c r="C103" s="218"/>
      <c r="D103" s="218"/>
      <c r="E103" s="218"/>
      <c r="F103" s="218"/>
      <c r="G103" s="219"/>
    </row>
    <row r="104" spans="1:8" ht="33.75" customHeight="1" x14ac:dyDescent="0.25">
      <c r="A104" s="220" t="s">
        <v>131</v>
      </c>
      <c r="B104" s="221"/>
      <c r="C104" s="221"/>
      <c r="D104" s="221"/>
      <c r="E104" s="221"/>
      <c r="F104" s="221"/>
      <c r="G104" s="222"/>
    </row>
    <row r="105" spans="1:8" s="8" customFormat="1" ht="21" customHeight="1" x14ac:dyDescent="0.25">
      <c r="A105" s="208" t="s">
        <v>129</v>
      </c>
      <c r="B105" s="209"/>
      <c r="C105" s="209"/>
      <c r="D105" s="209"/>
      <c r="E105" s="209"/>
      <c r="F105" s="209"/>
      <c r="G105" s="210"/>
      <c r="H105" s="41"/>
    </row>
    <row r="106" spans="1:8" s="3" customFormat="1" ht="20.25" customHeight="1" x14ac:dyDescent="0.25">
      <c r="A106" s="15" t="s">
        <v>107</v>
      </c>
      <c r="B106" s="9">
        <v>1</v>
      </c>
      <c r="C106" s="189">
        <v>1</v>
      </c>
      <c r="D106" s="191"/>
      <c r="E106" s="192">
        <f>D106*1</f>
        <v>0</v>
      </c>
      <c r="F106" s="211"/>
      <c r="G106" s="195">
        <f>F106*1</f>
        <v>0</v>
      </c>
      <c r="H106" s="42"/>
    </row>
    <row r="107" spans="1:8" ht="20.25" customHeight="1" x14ac:dyDescent="0.25">
      <c r="A107" s="15" t="s">
        <v>42</v>
      </c>
      <c r="B107" s="9">
        <v>0.75</v>
      </c>
      <c r="C107" s="190"/>
      <c r="D107" s="191"/>
      <c r="E107" s="193"/>
      <c r="F107" s="211"/>
      <c r="G107" s="196"/>
    </row>
    <row r="108" spans="1:8" ht="19.5" customHeight="1" x14ac:dyDescent="0.25">
      <c r="A108" s="15" t="s">
        <v>43</v>
      </c>
      <c r="B108" s="9">
        <v>0.5</v>
      </c>
      <c r="C108" s="190"/>
      <c r="D108" s="191"/>
      <c r="E108" s="193"/>
      <c r="F108" s="211"/>
      <c r="G108" s="196"/>
    </row>
    <row r="109" spans="1:8" ht="24" customHeight="1" x14ac:dyDescent="0.25">
      <c r="A109" s="15" t="s">
        <v>44</v>
      </c>
      <c r="B109" s="9">
        <v>0.25</v>
      </c>
      <c r="C109" s="190"/>
      <c r="D109" s="191"/>
      <c r="E109" s="193"/>
      <c r="F109" s="211"/>
      <c r="G109" s="196"/>
    </row>
    <row r="110" spans="1:8" ht="24" customHeight="1" x14ac:dyDescent="0.25">
      <c r="A110" s="15" t="s">
        <v>45</v>
      </c>
      <c r="B110" s="9">
        <v>0</v>
      </c>
      <c r="C110" s="201"/>
      <c r="D110" s="191"/>
      <c r="E110" s="194"/>
      <c r="F110" s="211"/>
      <c r="G110" s="197"/>
    </row>
    <row r="111" spans="1:8" s="3" customFormat="1" ht="18" customHeight="1" x14ac:dyDescent="0.25">
      <c r="A111" s="212" t="s">
        <v>132</v>
      </c>
      <c r="B111" s="213"/>
      <c r="C111" s="213"/>
      <c r="D111" s="213"/>
      <c r="E111" s="213"/>
      <c r="F111" s="213"/>
      <c r="G111" s="214"/>
      <c r="H111" s="42"/>
    </row>
    <row r="112" spans="1:8" x14ac:dyDescent="0.25">
      <c r="A112" s="16" t="s">
        <v>133</v>
      </c>
      <c r="B112" s="9">
        <v>1</v>
      </c>
      <c r="C112" s="189">
        <v>2</v>
      </c>
      <c r="D112" s="191"/>
      <c r="E112" s="192">
        <f>D112*2</f>
        <v>0</v>
      </c>
      <c r="F112" s="211"/>
      <c r="G112" s="195">
        <f>F112*2</f>
        <v>0</v>
      </c>
    </row>
    <row r="113" spans="1:7" ht="20.25" customHeight="1" x14ac:dyDescent="0.25">
      <c r="A113" s="16" t="s">
        <v>134</v>
      </c>
      <c r="B113" s="9">
        <v>0.75</v>
      </c>
      <c r="C113" s="190"/>
      <c r="D113" s="191"/>
      <c r="E113" s="193"/>
      <c r="F113" s="211"/>
      <c r="G113" s="196"/>
    </row>
    <row r="114" spans="1:7" ht="27" customHeight="1" x14ac:dyDescent="0.25">
      <c r="A114" s="48" t="s">
        <v>135</v>
      </c>
      <c r="B114" s="9">
        <v>0.5</v>
      </c>
      <c r="C114" s="190"/>
      <c r="D114" s="191"/>
      <c r="E114" s="193"/>
      <c r="F114" s="211"/>
      <c r="G114" s="196"/>
    </row>
    <row r="115" spans="1:7" ht="27.75" customHeight="1" x14ac:dyDescent="0.25">
      <c r="A115" s="48" t="s">
        <v>136</v>
      </c>
      <c r="B115" s="9">
        <v>0.25</v>
      </c>
      <c r="C115" s="190"/>
      <c r="D115" s="191"/>
      <c r="E115" s="193"/>
      <c r="F115" s="211"/>
      <c r="G115" s="196"/>
    </row>
    <row r="116" spans="1:7" ht="37.5" customHeight="1" x14ac:dyDescent="0.25">
      <c r="A116" s="48" t="s">
        <v>137</v>
      </c>
      <c r="B116" s="9">
        <v>0.1</v>
      </c>
      <c r="C116" s="190"/>
      <c r="D116" s="191"/>
      <c r="E116" s="193"/>
      <c r="F116" s="211"/>
      <c r="G116" s="196"/>
    </row>
    <row r="117" spans="1:7" ht="15" customHeight="1" x14ac:dyDescent="0.25">
      <c r="A117" s="120" t="s">
        <v>143</v>
      </c>
      <c r="B117" s="115">
        <v>0</v>
      </c>
      <c r="C117" s="190"/>
      <c r="D117" s="215"/>
      <c r="E117" s="193"/>
      <c r="F117" s="216"/>
      <c r="G117" s="196"/>
    </row>
    <row r="118" spans="1:7" ht="23.25" customHeight="1" x14ac:dyDescent="0.25">
      <c r="A118" s="202" t="s">
        <v>141</v>
      </c>
      <c r="B118" s="203"/>
      <c r="C118" s="203"/>
      <c r="D118" s="203"/>
      <c r="E118" s="203"/>
      <c r="F118" s="203"/>
      <c r="G118" s="204"/>
    </row>
    <row r="119" spans="1:7" ht="25.5" customHeight="1" x14ac:dyDescent="0.25">
      <c r="A119" s="205" t="s">
        <v>142</v>
      </c>
      <c r="B119" s="206"/>
      <c r="C119" s="206"/>
      <c r="D119" s="206"/>
      <c r="E119" s="206"/>
      <c r="F119" s="206"/>
      <c r="G119" s="207"/>
    </row>
    <row r="120" spans="1:7" x14ac:dyDescent="0.25">
      <c r="A120" s="208" t="s">
        <v>208</v>
      </c>
      <c r="B120" s="209"/>
      <c r="C120" s="209"/>
      <c r="D120" s="209"/>
      <c r="E120" s="209"/>
      <c r="F120" s="209"/>
      <c r="G120" s="210"/>
    </row>
    <row r="121" spans="1:7" ht="22.5" customHeight="1" x14ac:dyDescent="0.25">
      <c r="A121" s="16" t="s">
        <v>144</v>
      </c>
      <c r="B121" s="9">
        <v>1</v>
      </c>
      <c r="C121" s="189">
        <v>3</v>
      </c>
      <c r="D121" s="191"/>
      <c r="E121" s="192">
        <f>D121*3</f>
        <v>0</v>
      </c>
      <c r="F121" s="211"/>
      <c r="G121" s="195">
        <f>F121*3</f>
        <v>0</v>
      </c>
    </row>
    <row r="122" spans="1:7" ht="24" x14ac:dyDescent="0.25">
      <c r="A122" s="16" t="s">
        <v>145</v>
      </c>
      <c r="B122" s="9" t="s">
        <v>147</v>
      </c>
      <c r="C122" s="190"/>
      <c r="D122" s="191"/>
      <c r="E122" s="193"/>
      <c r="F122" s="211"/>
      <c r="G122" s="196"/>
    </row>
    <row r="123" spans="1:7" ht="30.75" customHeight="1" x14ac:dyDescent="0.25">
      <c r="A123" s="16" t="s">
        <v>182</v>
      </c>
      <c r="B123" s="9" t="s">
        <v>148</v>
      </c>
      <c r="C123" s="190"/>
      <c r="D123" s="191"/>
      <c r="E123" s="193"/>
      <c r="F123" s="211"/>
      <c r="G123" s="196"/>
    </row>
    <row r="124" spans="1:7" ht="37.5" customHeight="1" x14ac:dyDescent="0.25">
      <c r="A124" s="48" t="s">
        <v>146</v>
      </c>
      <c r="B124" s="9" t="s">
        <v>96</v>
      </c>
      <c r="C124" s="190"/>
      <c r="D124" s="191"/>
      <c r="E124" s="193"/>
      <c r="F124" s="211"/>
      <c r="G124" s="196"/>
    </row>
    <row r="125" spans="1:7" ht="36.75" x14ac:dyDescent="0.25">
      <c r="A125" s="121" t="s">
        <v>183</v>
      </c>
      <c r="B125" s="68">
        <v>0</v>
      </c>
      <c r="C125" s="201"/>
      <c r="D125" s="191"/>
      <c r="E125" s="194"/>
      <c r="F125" s="211"/>
      <c r="G125" s="197"/>
    </row>
    <row r="126" spans="1:7" x14ac:dyDescent="0.25">
      <c r="A126" s="122"/>
      <c r="B126" s="110"/>
      <c r="C126" s="111"/>
      <c r="D126" s="112"/>
      <c r="E126" s="144"/>
      <c r="F126" s="112"/>
      <c r="G126" s="145"/>
    </row>
    <row r="127" spans="1:7" ht="12.75" customHeight="1" x14ac:dyDescent="0.25">
      <c r="A127" s="123" t="s">
        <v>120</v>
      </c>
      <c r="B127" s="93"/>
      <c r="C127" s="135"/>
      <c r="D127" s="94"/>
      <c r="E127" s="95">
        <f>SUM(E88,E93,E99,E106,E112,E121)/11</f>
        <v>0</v>
      </c>
      <c r="F127" s="96"/>
      <c r="G127" s="95">
        <f>SUM(G88,G93,G99,G106,G112,G121)/11</f>
        <v>0</v>
      </c>
    </row>
    <row r="128" spans="1:7" ht="19.5" customHeight="1" thickBot="1" x14ac:dyDescent="0.3">
      <c r="A128" s="22"/>
      <c r="B128" s="23"/>
      <c r="C128" s="23"/>
      <c r="D128" s="24"/>
      <c r="E128" s="25"/>
      <c r="F128" s="24"/>
      <c r="G128" s="26"/>
    </row>
    <row r="129" spans="1:7" ht="26.25" customHeight="1" thickBot="1" x14ac:dyDescent="0.3">
      <c r="A129" s="198" t="s">
        <v>160</v>
      </c>
      <c r="B129" s="199"/>
      <c r="C129" s="199"/>
      <c r="D129" s="199"/>
      <c r="E129" s="199"/>
      <c r="F129" s="199"/>
      <c r="G129" s="200"/>
    </row>
    <row r="130" spans="1:7" ht="18.75" thickBot="1" x14ac:dyDescent="0.3">
      <c r="A130" s="141" t="s">
        <v>166</v>
      </c>
      <c r="B130" s="137" t="s">
        <v>8</v>
      </c>
      <c r="C130" s="137" t="s">
        <v>66</v>
      </c>
      <c r="D130" s="137" t="s">
        <v>9</v>
      </c>
      <c r="E130" s="138" t="s">
        <v>24</v>
      </c>
      <c r="F130" s="138" t="s">
        <v>7</v>
      </c>
      <c r="G130" s="139" t="s">
        <v>25</v>
      </c>
    </row>
    <row r="131" spans="1:7" x14ac:dyDescent="0.25">
      <c r="A131" s="31" t="s">
        <v>98</v>
      </c>
      <c r="B131" s="32">
        <v>1</v>
      </c>
      <c r="C131" s="189">
        <v>1</v>
      </c>
      <c r="D131" s="191">
        <v>0</v>
      </c>
      <c r="E131" s="192">
        <f>D131*1</f>
        <v>0</v>
      </c>
      <c r="F131" s="191">
        <v>0</v>
      </c>
      <c r="G131" s="195">
        <f>F131*1</f>
        <v>0</v>
      </c>
    </row>
    <row r="132" spans="1:7" x14ac:dyDescent="0.25">
      <c r="A132" s="31" t="s">
        <v>184</v>
      </c>
      <c r="B132" s="32">
        <v>0.75</v>
      </c>
      <c r="C132" s="190"/>
      <c r="D132" s="191"/>
      <c r="E132" s="193"/>
      <c r="F132" s="191"/>
      <c r="G132" s="196"/>
    </row>
    <row r="133" spans="1:7" x14ac:dyDescent="0.25">
      <c r="A133" s="31" t="s">
        <v>185</v>
      </c>
      <c r="B133" s="32">
        <v>0.5</v>
      </c>
      <c r="C133" s="190"/>
      <c r="D133" s="191"/>
      <c r="E133" s="193"/>
      <c r="F133" s="191"/>
      <c r="G133" s="196"/>
    </row>
    <row r="134" spans="1:7" x14ac:dyDescent="0.25">
      <c r="A134" s="31" t="s">
        <v>99</v>
      </c>
      <c r="B134" s="32">
        <v>0.25</v>
      </c>
      <c r="C134" s="190"/>
      <c r="D134" s="191"/>
      <c r="E134" s="193"/>
      <c r="F134" s="191"/>
      <c r="G134" s="196"/>
    </row>
    <row r="135" spans="1:7" ht="15.75" customHeight="1" x14ac:dyDescent="0.25">
      <c r="A135" s="31" t="s">
        <v>21</v>
      </c>
      <c r="B135" s="32">
        <v>0</v>
      </c>
      <c r="C135" s="201"/>
      <c r="D135" s="191"/>
      <c r="E135" s="194"/>
      <c r="F135" s="191"/>
      <c r="G135" s="197"/>
    </row>
    <row r="136" spans="1:7" ht="37.5" customHeight="1" x14ac:dyDescent="0.25">
      <c r="A136" s="183" t="s">
        <v>139</v>
      </c>
      <c r="B136" s="184"/>
      <c r="C136" s="184"/>
      <c r="D136" s="184"/>
      <c r="E136" s="184"/>
      <c r="F136" s="184"/>
      <c r="G136" s="185"/>
    </row>
    <row r="137" spans="1:7" x14ac:dyDescent="0.25">
      <c r="A137" s="186" t="s">
        <v>47</v>
      </c>
      <c r="B137" s="187"/>
      <c r="C137" s="187"/>
      <c r="D137" s="187"/>
      <c r="E137" s="187"/>
      <c r="F137" s="187"/>
      <c r="G137" s="188"/>
    </row>
    <row r="138" spans="1:7" x14ac:dyDescent="0.25">
      <c r="A138" s="17" t="s">
        <v>22</v>
      </c>
      <c r="B138" s="9">
        <v>1</v>
      </c>
      <c r="C138" s="189">
        <v>1</v>
      </c>
      <c r="D138" s="191">
        <v>0</v>
      </c>
      <c r="E138" s="192">
        <f>D138*1</f>
        <v>0</v>
      </c>
      <c r="F138" s="191">
        <v>0</v>
      </c>
      <c r="G138" s="195">
        <f>F138*1</f>
        <v>0</v>
      </c>
    </row>
    <row r="139" spans="1:7" x14ac:dyDescent="0.25">
      <c r="A139" s="17" t="s">
        <v>186</v>
      </c>
      <c r="B139" s="9" t="s">
        <v>90</v>
      </c>
      <c r="C139" s="190"/>
      <c r="D139" s="191"/>
      <c r="E139" s="193"/>
      <c r="F139" s="191"/>
      <c r="G139" s="196"/>
    </row>
    <row r="140" spans="1:7" x14ac:dyDescent="0.25">
      <c r="A140" s="17" t="s">
        <v>101</v>
      </c>
      <c r="B140" s="9" t="s">
        <v>100</v>
      </c>
      <c r="C140" s="190"/>
      <c r="D140" s="191"/>
      <c r="E140" s="193"/>
      <c r="F140" s="191"/>
      <c r="G140" s="196"/>
    </row>
    <row r="141" spans="1:7" x14ac:dyDescent="0.25">
      <c r="A141" s="17" t="s">
        <v>102</v>
      </c>
      <c r="B141" s="9">
        <v>0</v>
      </c>
      <c r="C141" s="190"/>
      <c r="D141" s="191"/>
      <c r="E141" s="194"/>
      <c r="F141" s="191"/>
      <c r="G141" s="197"/>
    </row>
    <row r="142" spans="1:7" x14ac:dyDescent="0.25">
      <c r="A142" s="106" t="s">
        <v>32</v>
      </c>
      <c r="B142" s="105"/>
      <c r="C142" s="105"/>
      <c r="D142" s="107"/>
      <c r="E142" s="108">
        <f>SUM(E131,E138)/2</f>
        <v>0</v>
      </c>
      <c r="F142" s="107"/>
      <c r="G142" s="109">
        <f>SUM(G131,G138)/2</f>
        <v>0</v>
      </c>
    </row>
    <row r="143" spans="1:7" x14ac:dyDescent="0.25">
      <c r="A143" s="125"/>
      <c r="B143" s="126"/>
      <c r="C143" s="126"/>
      <c r="D143" s="127"/>
      <c r="E143" s="128"/>
      <c r="F143" s="127"/>
      <c r="G143" s="129"/>
    </row>
    <row r="144" spans="1:7" ht="15.75" thickBot="1" x14ac:dyDescent="0.3">
      <c r="A144" s="134" t="s">
        <v>124</v>
      </c>
      <c r="B144" s="335"/>
      <c r="C144" s="130"/>
      <c r="D144" s="131"/>
      <c r="E144" s="132"/>
      <c r="F144" s="131"/>
      <c r="G144" s="133"/>
    </row>
    <row r="145" spans="1:7" ht="15.75" thickBot="1" x14ac:dyDescent="0.3">
      <c r="A145" s="168"/>
      <c r="B145" s="169"/>
      <c r="C145" s="169"/>
      <c r="D145" s="169"/>
      <c r="E145" s="169"/>
      <c r="F145" s="169"/>
      <c r="G145" s="170"/>
    </row>
    <row r="146" spans="1:7" x14ac:dyDescent="0.25">
      <c r="A146" s="20"/>
      <c r="B146" s="11"/>
      <c r="C146" s="11"/>
      <c r="D146" s="7"/>
      <c r="E146" s="7"/>
      <c r="F146" s="7"/>
      <c r="G146" s="21"/>
    </row>
    <row r="147" spans="1:7" x14ac:dyDescent="0.25">
      <c r="A147" s="27"/>
      <c r="B147" s="28"/>
      <c r="C147" s="29"/>
      <c r="D147" s="30"/>
      <c r="E147" s="30" t="s">
        <v>33</v>
      </c>
      <c r="F147" s="30"/>
      <c r="G147" s="38" t="s">
        <v>34</v>
      </c>
    </row>
    <row r="148" spans="1:7" ht="15.75" thickBot="1" x14ac:dyDescent="0.3">
      <c r="A148" s="171" t="s">
        <v>13</v>
      </c>
      <c r="B148" s="172"/>
      <c r="C148" s="173"/>
      <c r="D148" s="102" t="str">
        <f>IF(E148&gt;0,"1","")</f>
        <v/>
      </c>
      <c r="E148" s="60">
        <f>E54</f>
        <v>0</v>
      </c>
      <c r="F148" s="59"/>
      <c r="G148" s="61">
        <f>G54</f>
        <v>0</v>
      </c>
    </row>
    <row r="149" spans="1:7" ht="17.25" customHeight="1" x14ac:dyDescent="0.25">
      <c r="A149" s="174" t="s">
        <v>122</v>
      </c>
      <c r="B149" s="175"/>
      <c r="C149" s="176"/>
      <c r="D149" s="103" t="str">
        <f>IF(E149&gt;0,"1","")</f>
        <v/>
      </c>
      <c r="E149" s="54">
        <f>E85</f>
        <v>0</v>
      </c>
      <c r="F149" s="53"/>
      <c r="G149" s="55">
        <f>G85</f>
        <v>0</v>
      </c>
    </row>
    <row r="150" spans="1:7" x14ac:dyDescent="0.25">
      <c r="A150" s="174" t="s">
        <v>121</v>
      </c>
      <c r="B150" s="175"/>
      <c r="C150" s="176"/>
      <c r="D150" s="103" t="str">
        <f>IF(E150&gt;0,"1","")</f>
        <v/>
      </c>
      <c r="E150" s="54">
        <f>E127</f>
        <v>0</v>
      </c>
      <c r="F150" s="53"/>
      <c r="G150" s="55">
        <f>G127</f>
        <v>0</v>
      </c>
    </row>
    <row r="151" spans="1:7" x14ac:dyDescent="0.25">
      <c r="A151" s="177" t="s">
        <v>14</v>
      </c>
      <c r="B151" s="178"/>
      <c r="C151" s="179"/>
      <c r="D151" s="104" t="str">
        <f>IF(E151&gt;0,"1","")</f>
        <v/>
      </c>
      <c r="E151" s="57">
        <f>E142</f>
        <v>0</v>
      </c>
      <c r="F151" s="56"/>
      <c r="G151" s="58">
        <f>G142</f>
        <v>0</v>
      </c>
    </row>
    <row r="152" spans="1:7" x14ac:dyDescent="0.25">
      <c r="A152" s="180" t="s">
        <v>23</v>
      </c>
      <c r="B152" s="181"/>
      <c r="C152" s="182"/>
      <c r="D152" s="146"/>
      <c r="E152" s="62">
        <f>SUM(E148:E151)</f>
        <v>0</v>
      </c>
      <c r="F152" s="146"/>
      <c r="G152" s="63">
        <f>SUM(G148:G151)</f>
        <v>0</v>
      </c>
    </row>
    <row r="153" spans="1:7" ht="15.75" thickBot="1" x14ac:dyDescent="0.3">
      <c r="A153" s="157" t="s">
        <v>35</v>
      </c>
      <c r="B153" s="158"/>
      <c r="C153" s="159"/>
      <c r="D153" s="64"/>
      <c r="E153" s="65" t="e">
        <f>E152/B144</f>
        <v>#DIV/0!</v>
      </c>
      <c r="F153" s="65"/>
      <c r="G153" s="66" t="e">
        <f>G152/B144</f>
        <v>#DIV/0!</v>
      </c>
    </row>
    <row r="154" spans="1:7" x14ac:dyDescent="0.25">
      <c r="A154" s="160" t="s">
        <v>48</v>
      </c>
      <c r="B154" s="161"/>
      <c r="C154" s="161"/>
      <c r="D154" s="162" t="e">
        <f>G153-E153</f>
        <v>#DIV/0!</v>
      </c>
      <c r="E154" s="163"/>
      <c r="F154" s="163"/>
      <c r="G154" s="164"/>
    </row>
    <row r="155" spans="1:7" x14ac:dyDescent="0.25">
      <c r="A155" s="336" t="s">
        <v>30</v>
      </c>
      <c r="B155" s="337"/>
      <c r="C155" s="337"/>
      <c r="D155" s="338"/>
      <c r="E155" s="338"/>
      <c r="F155" s="338"/>
      <c r="G155" s="339"/>
    </row>
    <row r="156" spans="1:7" x14ac:dyDescent="0.25">
      <c r="A156" s="336"/>
      <c r="B156" s="337"/>
      <c r="C156" s="337"/>
      <c r="D156" s="338"/>
      <c r="E156" s="338"/>
      <c r="F156" s="338"/>
      <c r="G156" s="339"/>
    </row>
    <row r="157" spans="1:7" x14ac:dyDescent="0.25">
      <c r="A157" s="336"/>
      <c r="B157" s="337"/>
      <c r="C157" s="337"/>
      <c r="D157" s="338"/>
      <c r="E157" s="338"/>
      <c r="F157" s="338"/>
      <c r="G157" s="339"/>
    </row>
    <row r="158" spans="1:7" x14ac:dyDescent="0.25">
      <c r="A158" s="336"/>
      <c r="B158" s="337"/>
      <c r="C158" s="337"/>
      <c r="D158" s="338"/>
      <c r="E158" s="338"/>
      <c r="F158" s="338"/>
      <c r="G158" s="339"/>
    </row>
    <row r="159" spans="1:7" x14ac:dyDescent="0.25">
      <c r="A159" s="336"/>
      <c r="B159" s="337"/>
      <c r="C159" s="337"/>
      <c r="D159" s="338"/>
      <c r="E159" s="338"/>
      <c r="F159" s="338"/>
      <c r="G159" s="339"/>
    </row>
    <row r="160" spans="1:7" x14ac:dyDescent="0.25">
      <c r="A160" s="336"/>
      <c r="B160" s="337"/>
      <c r="C160" s="337"/>
      <c r="D160" s="338"/>
      <c r="E160" s="338"/>
      <c r="F160" s="338"/>
      <c r="G160" s="339"/>
    </row>
    <row r="161" spans="1:7" x14ac:dyDescent="0.25">
      <c r="A161" s="340"/>
      <c r="B161" s="341"/>
      <c r="C161" s="341"/>
      <c r="D161" s="341"/>
      <c r="E161" s="341"/>
      <c r="F161" s="341"/>
      <c r="G161" s="342"/>
    </row>
    <row r="162" spans="1:7" x14ac:dyDescent="0.25">
      <c r="A162" s="336"/>
      <c r="B162" s="337"/>
      <c r="C162" s="337"/>
      <c r="D162" s="338"/>
      <c r="E162" s="338"/>
      <c r="F162" s="338"/>
      <c r="G162" s="339"/>
    </row>
    <row r="163" spans="1:7" x14ac:dyDescent="0.25">
      <c r="A163" s="343"/>
      <c r="B163" s="344"/>
      <c r="C163" s="344"/>
      <c r="D163" s="345"/>
      <c r="E163" s="345"/>
      <c r="F163" s="345"/>
      <c r="G163" s="346"/>
    </row>
    <row r="164" spans="1:7" x14ac:dyDescent="0.25">
      <c r="A164" s="343"/>
      <c r="B164" s="344"/>
      <c r="C164" s="344"/>
      <c r="D164" s="345"/>
      <c r="E164" s="345"/>
      <c r="F164" s="345"/>
      <c r="G164" s="346"/>
    </row>
    <row r="165" spans="1:7" x14ac:dyDescent="0.25">
      <c r="A165" s="343"/>
      <c r="B165" s="344"/>
      <c r="C165" s="344"/>
      <c r="D165" s="345"/>
      <c r="E165" s="345"/>
      <c r="F165" s="345"/>
      <c r="G165" s="346"/>
    </row>
    <row r="166" spans="1:7" x14ac:dyDescent="0.25">
      <c r="A166" s="343"/>
      <c r="B166" s="344"/>
      <c r="C166" s="344"/>
      <c r="D166" s="345"/>
      <c r="E166" s="345"/>
      <c r="F166" s="345"/>
      <c r="G166" s="346"/>
    </row>
    <row r="167" spans="1:7" x14ac:dyDescent="0.25">
      <c r="A167" s="343"/>
      <c r="B167" s="344"/>
      <c r="C167" s="344"/>
      <c r="D167" s="345"/>
      <c r="E167" s="345"/>
      <c r="F167" s="345"/>
      <c r="G167" s="346"/>
    </row>
    <row r="168" spans="1:7" x14ac:dyDescent="0.25">
      <c r="A168" s="343"/>
      <c r="B168" s="344"/>
      <c r="C168" s="344"/>
      <c r="D168" s="345"/>
      <c r="E168" s="345"/>
      <c r="F168" s="345"/>
      <c r="G168" s="346"/>
    </row>
    <row r="169" spans="1:7" x14ac:dyDescent="0.25">
      <c r="A169" s="347"/>
      <c r="B169" s="348"/>
      <c r="C169" s="348"/>
      <c r="D169" s="349"/>
      <c r="E169" s="349"/>
      <c r="F169" s="349"/>
      <c r="G169" s="350" t="e">
        <f>IF(#REF!=2, MIN(F63,#REF!,F75,F27), MIN(F63,#REF!,F75,F131,F27))</f>
        <v>#REF!</v>
      </c>
    </row>
    <row r="170" spans="1:7" ht="15.75" thickBot="1" x14ac:dyDescent="0.3">
      <c r="A170" s="165" t="s">
        <v>10</v>
      </c>
      <c r="B170" s="166"/>
      <c r="C170" s="166"/>
      <c r="D170" s="166"/>
      <c r="E170" s="166"/>
      <c r="F170" s="166"/>
      <c r="G170" s="167"/>
    </row>
    <row r="171" spans="1:7" ht="15.75" thickBot="1" x14ac:dyDescent="0.3">
      <c r="A171" s="67" t="s">
        <v>138</v>
      </c>
      <c r="B171" s="35"/>
      <c r="C171" s="35"/>
      <c r="D171" s="36"/>
      <c r="E171" s="36"/>
      <c r="F171" s="36"/>
      <c r="G171" s="37">
        <f>MIN(F63,F69,F75,F131,F27)</f>
        <v>0</v>
      </c>
    </row>
  </sheetData>
  <sheetProtection algorithmName="SHA-512" hashValue="Ayd69WkMhD/lQ2Lqlkt+aS5p2okcEP5V7DmdDxo+FzFutyEXCHUNJoU0s3YxLAPj5moBnAI4YgHEQceYY3gZLw==" saltValue="Vbxc5styDGx3pl47yQAniA==" spinCount="100000" sheet="1" objects="1" scenarios="1"/>
  <mergeCells count="150">
    <mergeCell ref="A7:G7"/>
    <mergeCell ref="A8:G8"/>
    <mergeCell ref="A9:G9"/>
    <mergeCell ref="A10:G10"/>
    <mergeCell ref="A12:G12"/>
    <mergeCell ref="A13:G13"/>
    <mergeCell ref="A1:G1"/>
    <mergeCell ref="B2:G2"/>
    <mergeCell ref="B3:G3"/>
    <mergeCell ref="B4:G4"/>
    <mergeCell ref="B5:G5"/>
    <mergeCell ref="A6:G6"/>
    <mergeCell ref="C20:C24"/>
    <mergeCell ref="D20:D24"/>
    <mergeCell ref="E20:E24"/>
    <mergeCell ref="F20:F24"/>
    <mergeCell ref="G20:G24"/>
    <mergeCell ref="A25:G25"/>
    <mergeCell ref="C14:C18"/>
    <mergeCell ref="D14:D18"/>
    <mergeCell ref="E14:E18"/>
    <mergeCell ref="F14:F18"/>
    <mergeCell ref="G14:G18"/>
    <mergeCell ref="A19:G19"/>
    <mergeCell ref="A32:G32"/>
    <mergeCell ref="C33:C36"/>
    <mergeCell ref="D33:D36"/>
    <mergeCell ref="E33:E36"/>
    <mergeCell ref="F33:F36"/>
    <mergeCell ref="G33:G36"/>
    <mergeCell ref="H25:P31"/>
    <mergeCell ref="A26:G26"/>
    <mergeCell ref="C27:C31"/>
    <mergeCell ref="D27:D31"/>
    <mergeCell ref="E27:E31"/>
    <mergeCell ref="F27:F31"/>
    <mergeCell ref="G27:G31"/>
    <mergeCell ref="A43:G43"/>
    <mergeCell ref="C44:C48"/>
    <mergeCell ref="D44:D48"/>
    <mergeCell ref="E44:E48"/>
    <mergeCell ref="F44:F48"/>
    <mergeCell ref="G44:G48"/>
    <mergeCell ref="A37:G37"/>
    <mergeCell ref="C38:C42"/>
    <mergeCell ref="D38:D42"/>
    <mergeCell ref="E38:E42"/>
    <mergeCell ref="F38:F42"/>
    <mergeCell ref="G38:G42"/>
    <mergeCell ref="A55:G55"/>
    <mergeCell ref="A56:G56"/>
    <mergeCell ref="C57:C61"/>
    <mergeCell ref="D57:D61"/>
    <mergeCell ref="E57:E61"/>
    <mergeCell ref="F57:F61"/>
    <mergeCell ref="G57:G61"/>
    <mergeCell ref="A49:G49"/>
    <mergeCell ref="C50:C53"/>
    <mergeCell ref="D50:D53"/>
    <mergeCell ref="E50:E53"/>
    <mergeCell ref="F50:F53"/>
    <mergeCell ref="G50:G53"/>
    <mergeCell ref="A68:G68"/>
    <mergeCell ref="C69:C72"/>
    <mergeCell ref="D69:D72"/>
    <mergeCell ref="E69:E72"/>
    <mergeCell ref="F69:F72"/>
    <mergeCell ref="G69:G72"/>
    <mergeCell ref="A62:G62"/>
    <mergeCell ref="C63:C67"/>
    <mergeCell ref="D63:D67"/>
    <mergeCell ref="E63:E67"/>
    <mergeCell ref="F63:F67"/>
    <mergeCell ref="G63:G67"/>
    <mergeCell ref="A80:G80"/>
    <mergeCell ref="C81:C84"/>
    <mergeCell ref="D81:D84"/>
    <mergeCell ref="E81:E84"/>
    <mergeCell ref="F81:F84"/>
    <mergeCell ref="G81:G84"/>
    <mergeCell ref="A74:G74"/>
    <mergeCell ref="C75:C79"/>
    <mergeCell ref="D75:D79"/>
    <mergeCell ref="E75:E79"/>
    <mergeCell ref="F75:F79"/>
    <mergeCell ref="G75:G79"/>
    <mergeCell ref="A92:G92"/>
    <mergeCell ref="C93:C97"/>
    <mergeCell ref="D93:D97"/>
    <mergeCell ref="E93:E97"/>
    <mergeCell ref="F93:F97"/>
    <mergeCell ref="G93:G97"/>
    <mergeCell ref="A86:G86"/>
    <mergeCell ref="C88:C91"/>
    <mergeCell ref="D88:D91"/>
    <mergeCell ref="E88:E91"/>
    <mergeCell ref="F88:F91"/>
    <mergeCell ref="G88:G91"/>
    <mergeCell ref="A103:G103"/>
    <mergeCell ref="A104:G104"/>
    <mergeCell ref="A105:G105"/>
    <mergeCell ref="C106:C110"/>
    <mergeCell ref="D106:D110"/>
    <mergeCell ref="E106:E110"/>
    <mergeCell ref="F106:F110"/>
    <mergeCell ref="G106:G110"/>
    <mergeCell ref="A98:G98"/>
    <mergeCell ref="C99:C102"/>
    <mergeCell ref="D99:D102"/>
    <mergeCell ref="E99:E102"/>
    <mergeCell ref="F99:F102"/>
    <mergeCell ref="G99:G102"/>
    <mergeCell ref="A118:G118"/>
    <mergeCell ref="A119:G119"/>
    <mergeCell ref="A120:G120"/>
    <mergeCell ref="C121:C125"/>
    <mergeCell ref="D121:D125"/>
    <mergeCell ref="E121:E125"/>
    <mergeCell ref="F121:F125"/>
    <mergeCell ref="G121:G125"/>
    <mergeCell ref="A111:G111"/>
    <mergeCell ref="C112:C117"/>
    <mergeCell ref="D112:D117"/>
    <mergeCell ref="E112:E117"/>
    <mergeCell ref="F112:F117"/>
    <mergeCell ref="G112:G117"/>
    <mergeCell ref="A136:G136"/>
    <mergeCell ref="A137:G137"/>
    <mergeCell ref="C138:C141"/>
    <mergeCell ref="D138:D141"/>
    <mergeCell ref="E138:E141"/>
    <mergeCell ref="F138:F141"/>
    <mergeCell ref="G138:G141"/>
    <mergeCell ref="A129:G129"/>
    <mergeCell ref="C131:C135"/>
    <mergeCell ref="D131:D135"/>
    <mergeCell ref="E131:E135"/>
    <mergeCell ref="F131:F135"/>
    <mergeCell ref="G131:G135"/>
    <mergeCell ref="A153:C153"/>
    <mergeCell ref="A154:C154"/>
    <mergeCell ref="D154:G154"/>
    <mergeCell ref="A161:G161"/>
    <mergeCell ref="A170:G170"/>
    <mergeCell ref="A145:G145"/>
    <mergeCell ref="A148:C148"/>
    <mergeCell ref="A149:C149"/>
    <mergeCell ref="A150:C150"/>
    <mergeCell ref="A151:C151"/>
    <mergeCell ref="A152:C152"/>
  </mergeCells>
  <conditionalFormatting sqref="E50:E53 A74:G74 A80:G80 A130 A19:D19 A37:D37 A43:D43 A49:D49 A68:G68 A104:G105 A103">
    <cfRule type="cellIs" dxfId="39" priority="29" operator="lessThan">
      <formula>$E$50</formula>
    </cfRule>
  </conditionalFormatting>
  <conditionalFormatting sqref="E19:G19">
    <cfRule type="expression" dxfId="38" priority="30">
      <formula>H114&lt;0.5</formula>
    </cfRule>
    <cfRule type="cellIs" dxfId="37" priority="31" operator="lessThan">
      <formula>$E$50</formula>
    </cfRule>
  </conditionalFormatting>
  <conditionalFormatting sqref="A68 A74 A80 A130 A19 A37 A43 A49 A105">
    <cfRule type="expression" dxfId="36" priority="28">
      <formula>D20&lt;0.5</formula>
    </cfRule>
  </conditionalFormatting>
  <conditionalFormatting sqref="A25:G26">
    <cfRule type="expression" dxfId="35" priority="27">
      <formula>$D$27&lt;0.5</formula>
    </cfRule>
  </conditionalFormatting>
  <conditionalFormatting sqref="A136:G137">
    <cfRule type="expression" dxfId="34" priority="26">
      <formula>$D$138&lt;0.5</formula>
    </cfRule>
  </conditionalFormatting>
  <conditionalFormatting sqref="F37">
    <cfRule type="expression" dxfId="33" priority="32">
      <formula>#REF!&lt;0.5</formula>
    </cfRule>
    <cfRule type="cellIs" dxfId="32" priority="33" operator="lessThan">
      <formula>$E$50</formula>
    </cfRule>
  </conditionalFormatting>
  <conditionalFormatting sqref="A32:D32">
    <cfRule type="cellIs" dxfId="31" priority="23" operator="lessThan">
      <formula>$E$50</formula>
    </cfRule>
  </conditionalFormatting>
  <conditionalFormatting sqref="E32:G32">
    <cfRule type="expression" dxfId="30" priority="24">
      <formula>#REF!&lt;0.5</formula>
    </cfRule>
    <cfRule type="cellIs" dxfId="29" priority="25" operator="lessThan">
      <formula>$E$50</formula>
    </cfRule>
  </conditionalFormatting>
  <conditionalFormatting sqref="A32">
    <cfRule type="expression" dxfId="28" priority="22">
      <formula>D33&lt;0.5</formula>
    </cfRule>
  </conditionalFormatting>
  <conditionalFormatting sqref="A104">
    <cfRule type="expression" dxfId="27" priority="34">
      <formula>#REF!&lt;0.5</formula>
    </cfRule>
  </conditionalFormatting>
  <conditionalFormatting sqref="A62:G62">
    <cfRule type="expression" dxfId="26" priority="35">
      <formula>D63&lt;0.5</formula>
    </cfRule>
    <cfRule type="cellIs" dxfId="25" priority="36" operator="lessThan">
      <formula>$E$50</formula>
    </cfRule>
  </conditionalFormatting>
  <conditionalFormatting sqref="E43:G43 E49:G49">
    <cfRule type="expression" dxfId="24" priority="37">
      <formula>H38&lt;0.5</formula>
    </cfRule>
    <cfRule type="cellIs" dxfId="23" priority="38" operator="lessThan">
      <formula>$E$50</formula>
    </cfRule>
  </conditionalFormatting>
  <conditionalFormatting sqref="E37 G37">
    <cfRule type="expression" dxfId="22" priority="39">
      <formula>H33&lt;0.5</formula>
    </cfRule>
    <cfRule type="cellIs" dxfId="21" priority="40" operator="lessThan">
      <formula>$E$50</formula>
    </cfRule>
  </conditionalFormatting>
  <conditionalFormatting sqref="A13:G13">
    <cfRule type="expression" dxfId="20" priority="20">
      <formula>D14&lt;0.5</formula>
    </cfRule>
    <cfRule type="cellIs" dxfId="19" priority="21" operator="lessThan">
      <formula>$E$50</formula>
    </cfRule>
  </conditionalFormatting>
  <conditionalFormatting sqref="A92:G92 A98:G98 A87">
    <cfRule type="cellIs" dxfId="18" priority="19" operator="lessThan">
      <formula>$E$50</formula>
    </cfRule>
  </conditionalFormatting>
  <conditionalFormatting sqref="A87 A92 A98">
    <cfRule type="expression" dxfId="17" priority="18">
      <formula>D88&lt;0.5</formula>
    </cfRule>
  </conditionalFormatting>
  <conditionalFormatting sqref="E111:G111">
    <cfRule type="expression" dxfId="16" priority="14">
      <formula>#REF!&lt;0.5</formula>
    </cfRule>
    <cfRule type="cellIs" dxfId="15" priority="15" operator="lessThan">
      <formula>$E$50</formula>
    </cfRule>
  </conditionalFormatting>
  <conditionalFormatting sqref="A111:D111">
    <cfRule type="expression" dxfId="14" priority="16">
      <formula>D112&lt;0.5</formula>
    </cfRule>
    <cfRule type="cellIs" dxfId="13" priority="17" operator="lessThan">
      <formula>$E$50</formula>
    </cfRule>
  </conditionalFormatting>
  <conditionalFormatting sqref="A103">
    <cfRule type="expression" dxfId="12" priority="13">
      <formula>D107&lt;0.5</formula>
    </cfRule>
  </conditionalFormatting>
  <conditionalFormatting sqref="A56:G56">
    <cfRule type="expression" dxfId="11" priority="11">
      <formula>D57&lt;0.5</formula>
    </cfRule>
    <cfRule type="cellIs" dxfId="10" priority="12" operator="lessThan">
      <formula>$E$50</formula>
    </cfRule>
  </conditionalFormatting>
  <conditionalFormatting sqref="E120:G120">
    <cfRule type="expression" dxfId="9" priority="7">
      <formula>#REF!&lt;0.5</formula>
    </cfRule>
    <cfRule type="cellIs" dxfId="8" priority="8" operator="lessThan">
      <formula>$E$50</formula>
    </cfRule>
  </conditionalFormatting>
  <conditionalFormatting sqref="A120:D120">
    <cfRule type="expression" dxfId="7" priority="9">
      <formula>D121&lt;0.5</formula>
    </cfRule>
    <cfRule type="cellIs" dxfId="6" priority="10" operator="lessThan">
      <formula>$E$50</formula>
    </cfRule>
  </conditionalFormatting>
  <conditionalFormatting sqref="A119:G119">
    <cfRule type="cellIs" dxfId="5" priority="5" operator="lessThan">
      <formula>$E$50</formula>
    </cfRule>
  </conditionalFormatting>
  <conditionalFormatting sqref="A119">
    <cfRule type="expression" dxfId="4" priority="6">
      <formula>#REF!&lt;0.5</formula>
    </cfRule>
  </conditionalFormatting>
  <conditionalFormatting sqref="E118:G118">
    <cfRule type="expression" dxfId="3" priority="1">
      <formula>#REF!&lt;0.5</formula>
    </cfRule>
    <cfRule type="cellIs" dxfId="2" priority="2" operator="lessThan">
      <formula>$E$50</formula>
    </cfRule>
  </conditionalFormatting>
  <conditionalFormatting sqref="A118:D118">
    <cfRule type="expression" dxfId="1" priority="3">
      <formula>D119&lt;0.5</formula>
    </cfRule>
    <cfRule type="cellIs" dxfId="0" priority="4" operator="lessThan">
      <formula>$E$50</formula>
    </cfRule>
  </conditionalFormatting>
  <hyperlinks>
    <hyperlink ref="A26" r:id="rId1" display="Biology, Ecology, and Mgmt of Western Juniper"/>
    <hyperlink ref="A137" r:id="rId2"/>
  </hyperlinks>
  <pageMargins left="0.25" right="0.2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6"/>
  <sheetViews>
    <sheetView workbookViewId="0">
      <selection activeCell="A8" sqref="A8:A11"/>
    </sheetView>
  </sheetViews>
  <sheetFormatPr defaultRowHeight="15" x14ac:dyDescent="0.25"/>
  <cols>
    <col min="1" max="1" width="95.7109375" customWidth="1"/>
  </cols>
  <sheetData>
    <row r="1" spans="1:1" x14ac:dyDescent="0.25">
      <c r="A1" s="143" t="s">
        <v>168</v>
      </c>
    </row>
    <row r="2" spans="1:1" ht="90" customHeight="1" x14ac:dyDescent="0.25">
      <c r="A2" s="142" t="s">
        <v>169</v>
      </c>
    </row>
    <row r="4" spans="1:1" ht="138" customHeight="1" x14ac:dyDescent="0.25">
      <c r="A4" s="142" t="s">
        <v>167</v>
      </c>
    </row>
    <row r="6" spans="1:1" ht="30" x14ac:dyDescent="0.25">
      <c r="A6" s="142" t="s">
        <v>206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48"/>
  <sheetViews>
    <sheetView view="pageBreakPreview" topLeftCell="A11" zoomScaleNormal="100" zoomScaleSheetLayoutView="100" workbookViewId="0">
      <selection activeCell="J5" sqref="J5"/>
    </sheetView>
  </sheetViews>
  <sheetFormatPr defaultRowHeight="15" x14ac:dyDescent="0.25"/>
  <cols>
    <col min="1" max="1" width="48" customWidth="1"/>
    <col min="2" max="2" width="6.7109375" customWidth="1"/>
    <col min="3" max="7" width="9.28515625" customWidth="1"/>
  </cols>
  <sheetData>
    <row r="1" spans="1:7" ht="32.25" customHeight="1" thickBot="1" x14ac:dyDescent="0.3">
      <c r="A1" s="313" t="s">
        <v>69</v>
      </c>
      <c r="B1" s="314"/>
      <c r="C1" s="314"/>
      <c r="D1" s="314"/>
      <c r="E1" s="314"/>
      <c r="F1" s="314"/>
      <c r="G1" s="315"/>
    </row>
    <row r="2" spans="1:7" ht="38.25" customHeight="1" thickBot="1" x14ac:dyDescent="0.3">
      <c r="A2" s="319" t="s">
        <v>77</v>
      </c>
      <c r="B2" s="320"/>
      <c r="C2" s="320"/>
      <c r="D2" s="320"/>
      <c r="E2" s="320"/>
      <c r="F2" s="320"/>
      <c r="G2" s="321"/>
    </row>
    <row r="3" spans="1:7" ht="15.75" customHeight="1" thickBot="1" x14ac:dyDescent="0.3">
      <c r="A3" s="4" t="s">
        <v>0</v>
      </c>
      <c r="B3" s="316" t="s">
        <v>4</v>
      </c>
      <c r="C3" s="317"/>
      <c r="D3" s="317"/>
      <c r="E3" s="317"/>
      <c r="F3" s="317"/>
      <c r="G3" s="318"/>
    </row>
    <row r="4" spans="1:7" ht="15.75" customHeight="1" thickBot="1" x14ac:dyDescent="0.3">
      <c r="A4" s="5" t="s">
        <v>41</v>
      </c>
      <c r="B4" s="316" t="s">
        <v>1</v>
      </c>
      <c r="C4" s="317"/>
      <c r="D4" s="317"/>
      <c r="E4" s="317"/>
      <c r="F4" s="317"/>
      <c r="G4" s="318"/>
    </row>
    <row r="5" spans="1:7" ht="15.75" customHeight="1" thickBot="1" x14ac:dyDescent="0.3">
      <c r="A5" s="5" t="s">
        <v>2</v>
      </c>
      <c r="B5" s="316" t="s">
        <v>12</v>
      </c>
      <c r="C5" s="317"/>
      <c r="D5" s="317"/>
      <c r="E5" s="317"/>
      <c r="F5" s="317"/>
      <c r="G5" s="318"/>
    </row>
    <row r="6" spans="1:7" ht="15.75" customHeight="1" thickBot="1" x14ac:dyDescent="0.3">
      <c r="A6" s="5" t="s">
        <v>3</v>
      </c>
      <c r="B6" s="316" t="s">
        <v>29</v>
      </c>
      <c r="C6" s="317"/>
      <c r="D6" s="317"/>
      <c r="E6" s="317"/>
      <c r="F6" s="317"/>
      <c r="G6" s="318"/>
    </row>
    <row r="7" spans="1:7" ht="15" customHeight="1" thickBot="1" x14ac:dyDescent="0.3">
      <c r="A7" s="322" t="s">
        <v>52</v>
      </c>
      <c r="B7" s="323"/>
      <c r="C7" s="323"/>
      <c r="D7" s="323"/>
      <c r="E7" s="323"/>
      <c r="F7" s="323"/>
      <c r="G7" s="324"/>
    </row>
    <row r="8" spans="1:7" ht="24.75" thickBot="1" x14ac:dyDescent="0.3">
      <c r="A8" s="82" t="s">
        <v>5</v>
      </c>
      <c r="B8" s="1" t="s">
        <v>8</v>
      </c>
      <c r="C8" s="1" t="s">
        <v>66</v>
      </c>
      <c r="D8" s="1" t="s">
        <v>9</v>
      </c>
      <c r="E8" s="88" t="s">
        <v>24</v>
      </c>
      <c r="F8" s="88" t="s">
        <v>7</v>
      </c>
      <c r="G8" s="1" t="s">
        <v>25</v>
      </c>
    </row>
    <row r="9" spans="1:7" ht="15" customHeight="1" x14ac:dyDescent="0.25">
      <c r="A9" s="332" t="s">
        <v>58</v>
      </c>
      <c r="B9" s="333"/>
      <c r="C9" s="333"/>
      <c r="D9" s="333"/>
      <c r="E9" s="333"/>
      <c r="F9" s="333"/>
      <c r="G9" s="334"/>
    </row>
    <row r="10" spans="1:7" ht="24" customHeight="1" x14ac:dyDescent="0.25">
      <c r="A10" s="49" t="s">
        <v>79</v>
      </c>
      <c r="B10" s="32">
        <v>1</v>
      </c>
      <c r="C10" s="301">
        <v>2</v>
      </c>
      <c r="D10" s="304">
        <v>0.5</v>
      </c>
      <c r="E10" s="192">
        <f>D10*2</f>
        <v>1</v>
      </c>
      <c r="F10" s="304">
        <v>1</v>
      </c>
      <c r="G10" s="195">
        <f>F10*2</f>
        <v>2</v>
      </c>
    </row>
    <row r="11" spans="1:7" ht="24" customHeight="1" x14ac:dyDescent="0.25">
      <c r="A11" s="49" t="s">
        <v>76</v>
      </c>
      <c r="B11" s="32">
        <v>0.5</v>
      </c>
      <c r="C11" s="302"/>
      <c r="D11" s="311"/>
      <c r="E11" s="193"/>
      <c r="F11" s="311"/>
      <c r="G11" s="196"/>
    </row>
    <row r="12" spans="1:7" x14ac:dyDescent="0.25">
      <c r="A12" s="49" t="s">
        <v>75</v>
      </c>
      <c r="B12" s="32">
        <v>0</v>
      </c>
      <c r="C12" s="310"/>
      <c r="D12" s="312"/>
      <c r="E12" s="194"/>
      <c r="F12" s="312"/>
      <c r="G12" s="197"/>
    </row>
    <row r="13" spans="1:7" ht="24" customHeight="1" x14ac:dyDescent="0.25">
      <c r="A13" s="287" t="s">
        <v>85</v>
      </c>
      <c r="B13" s="288"/>
      <c r="C13" s="288"/>
      <c r="D13" s="288"/>
      <c r="E13" s="288"/>
      <c r="F13" s="288"/>
      <c r="G13" s="289"/>
    </row>
    <row r="14" spans="1:7" x14ac:dyDescent="0.25">
      <c r="A14" s="296" t="s">
        <v>70</v>
      </c>
      <c r="B14" s="297"/>
      <c r="C14" s="297"/>
      <c r="D14" s="297"/>
      <c r="E14" s="297"/>
      <c r="F14" s="297"/>
      <c r="G14" s="298"/>
    </row>
    <row r="15" spans="1:7" ht="36" x14ac:dyDescent="0.25">
      <c r="A15" s="49" t="s">
        <v>71</v>
      </c>
      <c r="B15" s="32">
        <v>1</v>
      </c>
      <c r="C15" s="301">
        <v>1</v>
      </c>
      <c r="D15" s="303">
        <v>0.5</v>
      </c>
      <c r="E15" s="192">
        <f>D15*1</f>
        <v>0.5</v>
      </c>
      <c r="F15" s="305">
        <v>1</v>
      </c>
      <c r="G15" s="195">
        <f>F15*1</f>
        <v>1</v>
      </c>
    </row>
    <row r="16" spans="1:7" ht="36" customHeight="1" x14ac:dyDescent="0.25">
      <c r="A16" s="49" t="s">
        <v>78</v>
      </c>
      <c r="B16" s="32">
        <v>0.5</v>
      </c>
      <c r="C16" s="302"/>
      <c r="D16" s="303"/>
      <c r="E16" s="193"/>
      <c r="F16" s="305"/>
      <c r="G16" s="196"/>
    </row>
    <row r="17" spans="1:10" x14ac:dyDescent="0.25">
      <c r="A17" s="49" t="s">
        <v>54</v>
      </c>
      <c r="B17" s="32">
        <v>0.25</v>
      </c>
      <c r="C17" s="302"/>
      <c r="D17" s="303"/>
      <c r="E17" s="193"/>
      <c r="F17" s="305"/>
      <c r="G17" s="196"/>
    </row>
    <row r="18" spans="1:10" x14ac:dyDescent="0.25">
      <c r="A18" s="89" t="s">
        <v>55</v>
      </c>
      <c r="B18" s="90">
        <v>0</v>
      </c>
      <c r="C18" s="302"/>
      <c r="D18" s="304"/>
      <c r="E18" s="193"/>
      <c r="F18" s="306"/>
      <c r="G18" s="196"/>
    </row>
    <row r="19" spans="1:10" ht="24" customHeight="1" x14ac:dyDescent="0.25">
      <c r="A19" s="287" t="s">
        <v>80</v>
      </c>
      <c r="B19" s="288"/>
      <c r="C19" s="288"/>
      <c r="D19" s="288"/>
      <c r="E19" s="288"/>
      <c r="F19" s="288"/>
      <c r="G19" s="289"/>
    </row>
    <row r="20" spans="1:10" x14ac:dyDescent="0.25">
      <c r="A20" s="307" t="s">
        <v>59</v>
      </c>
      <c r="B20" s="308"/>
      <c r="C20" s="308"/>
      <c r="D20" s="308"/>
      <c r="E20" s="308"/>
      <c r="F20" s="308"/>
      <c r="G20" s="309"/>
      <c r="H20" s="69"/>
      <c r="I20" s="69"/>
      <c r="J20" s="69"/>
    </row>
    <row r="21" spans="1:10" ht="24" x14ac:dyDescent="0.25">
      <c r="A21" s="49" t="s">
        <v>72</v>
      </c>
      <c r="B21" s="32">
        <v>1</v>
      </c>
      <c r="C21" s="301">
        <v>1</v>
      </c>
      <c r="D21" s="303">
        <v>0.5</v>
      </c>
      <c r="E21" s="192">
        <f>D21*1</f>
        <v>0.5</v>
      </c>
      <c r="F21" s="305">
        <v>1</v>
      </c>
      <c r="G21" s="195">
        <f>F21*1</f>
        <v>1</v>
      </c>
    </row>
    <row r="22" spans="1:10" ht="24" x14ac:dyDescent="0.25">
      <c r="A22" s="49" t="s">
        <v>53</v>
      </c>
      <c r="B22" s="32">
        <v>0.5</v>
      </c>
      <c r="C22" s="302"/>
      <c r="D22" s="303"/>
      <c r="E22" s="193"/>
      <c r="F22" s="305"/>
      <c r="G22" s="196"/>
    </row>
    <row r="23" spans="1:10" ht="24" x14ac:dyDescent="0.25">
      <c r="A23" s="49" t="s">
        <v>51</v>
      </c>
      <c r="B23" s="32">
        <v>0</v>
      </c>
      <c r="C23" s="310"/>
      <c r="D23" s="303"/>
      <c r="E23" s="194"/>
      <c r="F23" s="305"/>
      <c r="G23" s="197"/>
    </row>
    <row r="24" spans="1:10" x14ac:dyDescent="0.25">
      <c r="A24" s="290" t="s">
        <v>81</v>
      </c>
      <c r="B24" s="291"/>
      <c r="C24" s="291"/>
      <c r="D24" s="291"/>
      <c r="E24" s="291"/>
      <c r="F24" s="291"/>
      <c r="G24" s="292"/>
    </row>
    <row r="25" spans="1:10" ht="15" customHeight="1" x14ac:dyDescent="0.25">
      <c r="A25" s="296" t="s">
        <v>67</v>
      </c>
      <c r="B25" s="297"/>
      <c r="C25" s="299"/>
      <c r="D25" s="299"/>
      <c r="E25" s="299"/>
      <c r="F25" s="299"/>
      <c r="G25" s="300"/>
    </row>
    <row r="26" spans="1:10" x14ac:dyDescent="0.25">
      <c r="A26" s="48" t="s">
        <v>61</v>
      </c>
      <c r="B26" s="32">
        <v>1</v>
      </c>
      <c r="C26" s="301">
        <v>1</v>
      </c>
      <c r="D26" s="304">
        <v>0.5</v>
      </c>
      <c r="E26" s="192">
        <f>D26*1</f>
        <v>0.5</v>
      </c>
      <c r="F26" s="304">
        <v>1</v>
      </c>
      <c r="G26" s="195">
        <f>F26*1</f>
        <v>1</v>
      </c>
    </row>
    <row r="27" spans="1:10" x14ac:dyDescent="0.25">
      <c r="A27" s="70" t="s">
        <v>60</v>
      </c>
      <c r="B27" s="32">
        <v>0.5</v>
      </c>
      <c r="C27" s="302"/>
      <c r="D27" s="311"/>
      <c r="E27" s="193"/>
      <c r="F27" s="311"/>
      <c r="G27" s="196"/>
    </row>
    <row r="28" spans="1:10" x14ac:dyDescent="0.25">
      <c r="A28" s="48" t="s">
        <v>68</v>
      </c>
      <c r="B28" s="32">
        <v>0</v>
      </c>
      <c r="C28" s="310"/>
      <c r="D28" s="312"/>
      <c r="E28" s="194"/>
      <c r="F28" s="312"/>
      <c r="G28" s="197"/>
    </row>
    <row r="29" spans="1:10" x14ac:dyDescent="0.25">
      <c r="A29" s="329" t="s">
        <v>83</v>
      </c>
      <c r="B29" s="299"/>
      <c r="C29" s="299"/>
      <c r="D29" s="299"/>
      <c r="E29" s="299"/>
      <c r="F29" s="299"/>
      <c r="G29" s="300"/>
    </row>
    <row r="30" spans="1:10" x14ac:dyDescent="0.25">
      <c r="A30" s="48" t="s">
        <v>62</v>
      </c>
      <c r="B30" s="32">
        <v>1</v>
      </c>
      <c r="C30" s="301">
        <v>1</v>
      </c>
      <c r="D30" s="304">
        <v>0.5</v>
      </c>
      <c r="E30" s="192">
        <f>D30*1</f>
        <v>0.5</v>
      </c>
      <c r="F30" s="304">
        <v>1</v>
      </c>
      <c r="G30" s="195">
        <f>F30*1</f>
        <v>1</v>
      </c>
    </row>
    <row r="31" spans="1:10" x14ac:dyDescent="0.25">
      <c r="A31" s="48" t="s">
        <v>63</v>
      </c>
      <c r="B31" s="32">
        <v>0.75</v>
      </c>
      <c r="C31" s="302"/>
      <c r="D31" s="311"/>
      <c r="E31" s="193"/>
      <c r="F31" s="311"/>
      <c r="G31" s="196"/>
    </row>
    <row r="32" spans="1:10" x14ac:dyDescent="0.25">
      <c r="A32" s="70" t="s">
        <v>64</v>
      </c>
      <c r="B32" s="32">
        <v>0.5</v>
      </c>
      <c r="C32" s="302"/>
      <c r="D32" s="311"/>
      <c r="E32" s="193"/>
      <c r="F32" s="311"/>
      <c r="G32" s="196"/>
    </row>
    <row r="33" spans="1:8" x14ac:dyDescent="0.25">
      <c r="A33" s="70" t="s">
        <v>65</v>
      </c>
      <c r="B33" s="32">
        <v>0.25</v>
      </c>
      <c r="C33" s="302"/>
      <c r="D33" s="311"/>
      <c r="E33" s="193"/>
      <c r="F33" s="311"/>
      <c r="G33" s="196"/>
    </row>
    <row r="34" spans="1:8" x14ac:dyDescent="0.25">
      <c r="A34" s="48" t="s">
        <v>73</v>
      </c>
      <c r="B34" s="32">
        <v>0.1</v>
      </c>
      <c r="C34" s="302"/>
      <c r="D34" s="311"/>
      <c r="E34" s="193"/>
      <c r="F34" s="311"/>
      <c r="G34" s="196"/>
    </row>
    <row r="35" spans="1:8" x14ac:dyDescent="0.25">
      <c r="A35" s="78" t="s">
        <v>74</v>
      </c>
      <c r="B35" s="79">
        <v>0</v>
      </c>
      <c r="C35" s="302"/>
      <c r="D35" s="311"/>
      <c r="E35" s="193"/>
      <c r="F35" s="311"/>
      <c r="G35" s="196"/>
    </row>
    <row r="36" spans="1:8" ht="15" customHeight="1" thickBot="1" x14ac:dyDescent="0.3">
      <c r="A36" s="293" t="s">
        <v>84</v>
      </c>
      <c r="B36" s="294"/>
      <c r="C36" s="294"/>
      <c r="D36" s="294"/>
      <c r="E36" s="294"/>
      <c r="F36" s="294"/>
      <c r="G36" s="295"/>
    </row>
    <row r="37" spans="1:8" ht="15.75" thickBot="1" x14ac:dyDescent="0.3">
      <c r="A37" s="71"/>
      <c r="B37" s="72"/>
      <c r="C37" s="72"/>
      <c r="D37" s="72"/>
      <c r="E37" s="73" t="s">
        <v>33</v>
      </c>
      <c r="F37" s="73"/>
      <c r="G37" s="74" t="s">
        <v>34</v>
      </c>
    </row>
    <row r="38" spans="1:8" ht="15.75" thickBot="1" x14ac:dyDescent="0.3">
      <c r="A38" s="33"/>
      <c r="B38" s="34"/>
      <c r="C38" s="34"/>
      <c r="D38" s="34"/>
      <c r="E38" s="81">
        <f>SUM(E26,E21,E15, E10, E30)/6</f>
        <v>0.5</v>
      </c>
      <c r="F38" s="80"/>
      <c r="G38" s="81">
        <f>SUM(G26,G21,G15, G10, G30)/6</f>
        <v>1</v>
      </c>
    </row>
    <row r="39" spans="1:8" ht="6" customHeight="1" x14ac:dyDescent="0.25">
      <c r="A39" s="33"/>
      <c r="B39" s="34"/>
      <c r="C39" s="34"/>
      <c r="D39" s="34"/>
      <c r="E39" s="34"/>
      <c r="F39" s="34"/>
      <c r="G39" s="75"/>
    </row>
    <row r="40" spans="1:8" ht="15.75" thickBot="1" x14ac:dyDescent="0.3">
      <c r="A40" s="33"/>
      <c r="B40" s="34"/>
      <c r="C40" s="34"/>
      <c r="D40" s="34"/>
      <c r="E40" s="34"/>
      <c r="F40" s="34"/>
      <c r="G40" s="76" t="s">
        <v>56</v>
      </c>
    </row>
    <row r="41" spans="1:8" ht="15.75" thickBot="1" x14ac:dyDescent="0.3">
      <c r="A41" s="77"/>
      <c r="B41" s="36"/>
      <c r="C41" s="36"/>
      <c r="D41" s="36"/>
      <c r="E41" s="36"/>
      <c r="F41" s="36"/>
      <c r="G41" s="81">
        <f>G38-E38</f>
        <v>0.5</v>
      </c>
    </row>
    <row r="42" spans="1:8" ht="6.75" customHeight="1" x14ac:dyDescent="0.25">
      <c r="A42" s="87"/>
      <c r="B42" s="83"/>
      <c r="C42" s="83"/>
      <c r="D42" s="83"/>
      <c r="E42" s="83"/>
      <c r="F42" s="83"/>
      <c r="G42" s="84"/>
    </row>
    <row r="43" spans="1:8" ht="27" customHeight="1" thickBot="1" x14ac:dyDescent="0.3">
      <c r="A43" s="325" t="s">
        <v>82</v>
      </c>
      <c r="B43" s="326"/>
      <c r="C43" s="326"/>
      <c r="D43" s="326"/>
      <c r="E43" s="326"/>
      <c r="F43" s="326"/>
      <c r="G43" s="327"/>
    </row>
    <row r="44" spans="1:8" x14ac:dyDescent="0.25">
      <c r="A44" s="330"/>
      <c r="B44" s="331"/>
      <c r="C44" s="331"/>
      <c r="D44" s="331"/>
      <c r="E44" s="331"/>
      <c r="F44" s="331"/>
      <c r="G44" s="331"/>
      <c r="H44" s="34"/>
    </row>
    <row r="45" spans="1:8" x14ac:dyDescent="0.25">
      <c r="A45" s="330"/>
      <c r="B45" s="331"/>
      <c r="C45" s="331"/>
      <c r="D45" s="331"/>
      <c r="E45" s="331"/>
      <c r="F45" s="331"/>
      <c r="G45" s="331"/>
      <c r="H45" s="34"/>
    </row>
    <row r="46" spans="1:8" ht="16.5" customHeight="1" x14ac:dyDescent="0.25">
      <c r="A46" s="86"/>
      <c r="B46" s="85"/>
      <c r="C46" s="85"/>
      <c r="D46" s="85"/>
      <c r="E46" s="85"/>
      <c r="F46" s="85"/>
      <c r="G46" s="85"/>
      <c r="H46" s="34"/>
    </row>
    <row r="47" spans="1:8" ht="20.25" customHeight="1" x14ac:dyDescent="0.25">
      <c r="A47" s="328"/>
      <c r="B47" s="328"/>
      <c r="C47" s="328"/>
      <c r="D47" s="328"/>
      <c r="E47" s="328"/>
      <c r="F47" s="328"/>
      <c r="G47" s="328"/>
    </row>
    <row r="48" spans="1:8" x14ac:dyDescent="0.25">
      <c r="A48" s="328"/>
      <c r="B48" s="328"/>
      <c r="C48" s="328"/>
      <c r="D48" s="328"/>
      <c r="E48" s="328"/>
      <c r="F48" s="328"/>
      <c r="G48" s="328"/>
    </row>
  </sheetData>
  <mergeCells count="44">
    <mergeCell ref="A7:G7"/>
    <mergeCell ref="A43:G43"/>
    <mergeCell ref="A47:G48"/>
    <mergeCell ref="A29:G29"/>
    <mergeCell ref="C30:C35"/>
    <mergeCell ref="D30:D35"/>
    <mergeCell ref="E30:E35"/>
    <mergeCell ref="F30:F35"/>
    <mergeCell ref="G30:G35"/>
    <mergeCell ref="A44:G45"/>
    <mergeCell ref="A9:G9"/>
    <mergeCell ref="C10:C12"/>
    <mergeCell ref="D10:D12"/>
    <mergeCell ref="E10:E12"/>
    <mergeCell ref="F10:F12"/>
    <mergeCell ref="G10:G12"/>
    <mergeCell ref="A1:G1"/>
    <mergeCell ref="B3:G3"/>
    <mergeCell ref="B4:G4"/>
    <mergeCell ref="B5:G5"/>
    <mergeCell ref="B6:G6"/>
    <mergeCell ref="A2:G2"/>
    <mergeCell ref="E26:E28"/>
    <mergeCell ref="F26:F28"/>
    <mergeCell ref="G26:G28"/>
    <mergeCell ref="E21:E23"/>
    <mergeCell ref="F21:F23"/>
    <mergeCell ref="G21:G23"/>
    <mergeCell ref="A13:G13"/>
    <mergeCell ref="A19:G19"/>
    <mergeCell ref="A24:G24"/>
    <mergeCell ref="A36:G36"/>
    <mergeCell ref="A14:G14"/>
    <mergeCell ref="A25:G25"/>
    <mergeCell ref="C15:C18"/>
    <mergeCell ref="D15:D18"/>
    <mergeCell ref="E15:E18"/>
    <mergeCell ref="F15:F18"/>
    <mergeCell ref="G15:G18"/>
    <mergeCell ref="A20:G20"/>
    <mergeCell ref="C21:C23"/>
    <mergeCell ref="D21:D23"/>
    <mergeCell ref="C26:C28"/>
    <mergeCell ref="D26:D28"/>
  </mergeCells>
  <pageMargins left="0.25" right="0.25" top="0.75" bottom="0.5" header="0.3" footer="0.3"/>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view="pageBreakPreview" zoomScaleNormal="100" zoomScaleSheetLayoutView="100" workbookViewId="0">
      <selection activeCell="J5" sqref="J5"/>
    </sheetView>
  </sheetViews>
  <sheetFormatPr defaultRowHeight="15" x14ac:dyDescent="0.25"/>
  <cols>
    <col min="9" max="9" width="10.425781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 GRSG FY18 WHEG</vt:lpstr>
      <vt:lpstr>Instructions</vt:lpstr>
      <vt:lpstr>2016 Fuel Break WHEG</vt:lpstr>
      <vt:lpstr>Map of Areas for SG WHEG</vt:lpstr>
      <vt:lpstr>' GRSG FY18 WHEG'!Print_Area</vt:lpstr>
      <vt:lpstr>'2016 Fuel Break WHEG'!Print_Area</vt:lpstr>
      <vt:lpstr>'Map of Areas for SG WHEG'!Print_Area</vt:lpstr>
    </vt:vector>
  </TitlesOfParts>
  <Company>USDA OCIO-ITS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casey.burns</dc:creator>
  <cp:lastModifiedBy>Chi, Renee - NRCS, Salt Lake, UT</cp:lastModifiedBy>
  <cp:lastPrinted>2016-12-06T16:29:45Z</cp:lastPrinted>
  <dcterms:created xsi:type="dcterms:W3CDTF">2012-08-20T20:27:05Z</dcterms:created>
  <dcterms:modified xsi:type="dcterms:W3CDTF">2017-10-11T19:17:00Z</dcterms:modified>
</cp:coreProperties>
</file>